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tabRatio="921" activeTab="0"/>
  </bookViews>
  <sheets>
    <sheet name="AB1-6" sheetId="1" r:id="rId1"/>
    <sheet name="AB7-12" sheetId="2" r:id="rId2"/>
    <sheet name="C1-10 1" sheetId="3" r:id="rId3"/>
    <sheet name="C1-10 2" sheetId="4" r:id="rId4"/>
    <sheet name="C11-20 1" sheetId="5" r:id="rId5"/>
    <sheet name="C11-20 2" sheetId="6" r:id="rId6"/>
    <sheet name="D1-10 1" sheetId="7" r:id="rId7"/>
    <sheet name="D1-10 2" sheetId="8" r:id="rId8"/>
    <sheet name="D11-21 1" sheetId="9" r:id="rId9"/>
    <sheet name="D11-21 2" sheetId="10" r:id="rId10"/>
    <sheet name="E1-10 1" sheetId="11" r:id="rId11"/>
    <sheet name="E1-10 2" sheetId="12" r:id="rId12"/>
    <sheet name="E11-20 1" sheetId="13" r:id="rId13"/>
    <sheet name="E11-20 2" sheetId="14" r:id="rId14"/>
    <sheet name="Ho1-10 1" sheetId="15" r:id="rId15"/>
    <sheet name="Ho1-10 2" sheetId="16" r:id="rId16"/>
    <sheet name="Ho11-21 1" sheetId="17" r:id="rId17"/>
    <sheet name="Ho11-21 2" sheetId="18" r:id="rId18"/>
    <sheet name="Pl C" sheetId="19" r:id="rId19"/>
    <sheet name="Pl D" sheetId="20" r:id="rId20"/>
    <sheet name="Pl E" sheetId="21" r:id="rId21"/>
    <sheet name="Pl Hobby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<sst xmlns="http://schemas.openxmlformats.org/spreadsheetml/2006/main" count="2105" uniqueCount="131">
  <si>
    <t>Sätze</t>
  </si>
  <si>
    <t>Spiele</t>
  </si>
  <si>
    <t>Punkte</t>
  </si>
  <si>
    <t>Platz</t>
  </si>
  <si>
    <t>1-6</t>
  </si>
  <si>
    <t>-</t>
  </si>
  <si>
    <t>Einzel1</t>
  </si>
  <si>
    <t>Einzel2</t>
  </si>
  <si>
    <t>Doppel</t>
  </si>
  <si>
    <t>Gesamt</t>
  </si>
  <si>
    <t>2-5</t>
  </si>
  <si>
    <t>3-4</t>
  </si>
  <si>
    <t>3-5</t>
  </si>
  <si>
    <t>4-6</t>
  </si>
  <si>
    <t>1-2</t>
  </si>
  <si>
    <t>2-6</t>
  </si>
  <si>
    <t>3-1</t>
  </si>
  <si>
    <t>5-4</t>
  </si>
  <si>
    <t>5-6</t>
  </si>
  <si>
    <t>2-3</t>
  </si>
  <si>
    <t>1-4</t>
  </si>
  <si>
    <t>1-5</t>
  </si>
  <si>
    <t>3-6</t>
  </si>
  <si>
    <t>4-2</t>
  </si>
  <si>
    <t>A/B-Klasse  Platzierung 1-6</t>
  </si>
  <si>
    <t>C-Klasse  Platzierung 1-10 Grp 1</t>
  </si>
  <si>
    <t>C-Klasse  Platzierung 1-10 Grp 2</t>
  </si>
  <si>
    <t>C-Klasse  Platzierung 11-20 Grp 1</t>
  </si>
  <si>
    <t>C-Klasse  Platzierung 11-20 Grp 2</t>
  </si>
  <si>
    <t>D-Klasse  Platzierung 1-10 Grp 1</t>
  </si>
  <si>
    <t>D-Klasse  Platzierung 1-10 Grp 2</t>
  </si>
  <si>
    <t>D-Klasse  Platzierung 11-21 Grp 1</t>
  </si>
  <si>
    <t>D-Klasse  Platzierung 11-21 Grp 2</t>
  </si>
  <si>
    <t>E-Klasse  Platzierung 1-10 Grp 1</t>
  </si>
  <si>
    <t>E-Klasse  Platzierung 1-10 Grp 2</t>
  </si>
  <si>
    <t>E-Klasse  Platzierung 11-20 Grp 1</t>
  </si>
  <si>
    <t>E-Klasse  Platzierung 11-20 Grp 2</t>
  </si>
  <si>
    <t>Hobby-Klasse  Platzierung 1-10 Grp 1</t>
  </si>
  <si>
    <t>Hobby-Klasse  Platzierung 1-10 Grp 2</t>
  </si>
  <si>
    <t>Hobby-Klasse  Platzierung 11-21 Grp 1</t>
  </si>
  <si>
    <t>Hobby-Klasse  Platzierung 11-21 Grp 2</t>
  </si>
  <si>
    <t>Finale</t>
  </si>
  <si>
    <t>Einzel 1</t>
  </si>
  <si>
    <t>Einzel 2</t>
  </si>
  <si>
    <t>Grp.</t>
  </si>
  <si>
    <t>Ges.</t>
  </si>
  <si>
    <t>A/B-Klasse  Platzierung 7-12</t>
  </si>
  <si>
    <t>Platzierungsspiele C-Klasse</t>
  </si>
  <si>
    <t>Blazek/Genz</t>
  </si>
  <si>
    <t>Best/Job/Renner</t>
  </si>
  <si>
    <t>Heidmühler FC</t>
  </si>
  <si>
    <t>Platzierungsspiele D-Klasse</t>
  </si>
  <si>
    <t>Platzierungsspiele E-Klasse</t>
  </si>
  <si>
    <t>Platzierungsspiele Hobby-Klasse</t>
  </si>
  <si>
    <t>Aufgabe</t>
  </si>
  <si>
    <t>Kraft/Vanselow</t>
  </si>
  <si>
    <t>Aufgabe Kraft/Vanselow</t>
  </si>
  <si>
    <t>Lippe/Gengatharan</t>
  </si>
  <si>
    <t>Runte/Dannenberg/Heidemann</t>
  </si>
  <si>
    <t>Thoborg/Vollmers</t>
  </si>
  <si>
    <t>Probian/Sandstede</t>
  </si>
  <si>
    <t>Hillmer/Hera</t>
  </si>
  <si>
    <t>Brocksema/Bromberger</t>
  </si>
  <si>
    <t>Rodiek/Renken</t>
  </si>
  <si>
    <t>Rothenhäuser/Cordwandt/Rust</t>
  </si>
  <si>
    <t>Sellentin/Groh</t>
  </si>
  <si>
    <t>Braucks/Murase</t>
  </si>
  <si>
    <t>Lorenz/Lorenz</t>
  </si>
  <si>
    <t>Janssen/Janssen</t>
  </si>
  <si>
    <t>Diekmann/Krause</t>
  </si>
  <si>
    <t>Kohlrautz/Kozik</t>
  </si>
  <si>
    <t>Janßen/Bertus</t>
  </si>
  <si>
    <t>Schröder/Biermann</t>
  </si>
  <si>
    <t>Merzenich/Harms</t>
  </si>
  <si>
    <t>Dannenberg/Targowski</t>
  </si>
  <si>
    <t>Baake/Gerdes</t>
  </si>
  <si>
    <t>Kochubey/Münch</t>
  </si>
  <si>
    <t>Schmalfeldt/Lefeld</t>
  </si>
  <si>
    <t>Hildebrandt/Gundlach</t>
  </si>
  <si>
    <t>Wefer/Luginbühl</t>
  </si>
  <si>
    <t>Sobing/Metko</t>
  </si>
  <si>
    <t>Steinau/Freese</t>
  </si>
  <si>
    <t>Kroll/Rudolf</t>
  </si>
  <si>
    <t>Steinmeyer/Kloppmann</t>
  </si>
  <si>
    <t>Lüken/Hinrichs/Rothenhäuser</t>
  </si>
  <si>
    <t>Ha/Mudroncek</t>
  </si>
  <si>
    <t>Garbis/Bremer</t>
  </si>
  <si>
    <t>Meinzen/Hoffmann</t>
  </si>
  <si>
    <t>Schroeter/Eden</t>
  </si>
  <si>
    <t>Scherf/Kämpfe</t>
  </si>
  <si>
    <t>Freels/Peters/Schaub</t>
  </si>
  <si>
    <t>Hansen/Henke</t>
  </si>
  <si>
    <t>Quest/Wehrs</t>
  </si>
  <si>
    <t>Rix/Kiesewetter</t>
  </si>
  <si>
    <t>Böhnke/Freese/Schran</t>
  </si>
  <si>
    <t>Schröder/Reimer</t>
  </si>
  <si>
    <t>Meints/Kraft</t>
  </si>
  <si>
    <t>Filbrandt/Kalamata</t>
  </si>
  <si>
    <t>Höse/Röglin</t>
  </si>
  <si>
    <t>Hermann/Knauer/Litzenburger</t>
  </si>
  <si>
    <t>Caspers/Peter</t>
  </si>
  <si>
    <t>Wenkens/Tralau</t>
  </si>
  <si>
    <t>Mast/Foitzik</t>
  </si>
  <si>
    <t>Müller/Eilers</t>
  </si>
  <si>
    <t>Biermann/Biermann</t>
  </si>
  <si>
    <t>Möhlenbrock/Glißmann</t>
  </si>
  <si>
    <t>Moritzen/Majewski</t>
  </si>
  <si>
    <t>Wilken/Wilken</t>
  </si>
  <si>
    <t>Kramer/Bühmann</t>
  </si>
  <si>
    <t>Becker/Thomzig</t>
  </si>
  <si>
    <t>Voß/Bischoff</t>
  </si>
  <si>
    <t>Dietze/Neumann</t>
  </si>
  <si>
    <t>Schlär/Immer</t>
  </si>
  <si>
    <t>Jürgens/Friesenborg</t>
  </si>
  <si>
    <t>Bache/Mester</t>
  </si>
  <si>
    <t>Ducree/Seidel</t>
  </si>
  <si>
    <t>Wechsler/Jürgens</t>
  </si>
  <si>
    <t>Pfeiffer/Pfeiffer</t>
  </si>
  <si>
    <t>Stehr/Kruse</t>
  </si>
  <si>
    <t>Breede/Alberti</t>
  </si>
  <si>
    <t>Jerlitschka/Wagemann</t>
  </si>
  <si>
    <t>Riepe/Wolf</t>
  </si>
  <si>
    <t>Horn/Knipping</t>
  </si>
  <si>
    <t>Merzenich/Merzenich</t>
  </si>
  <si>
    <t>Marcussen/Pohl</t>
  </si>
  <si>
    <t>Perl/Röefzaad</t>
  </si>
  <si>
    <t>Jensen/Michalski</t>
  </si>
  <si>
    <t>Braun/Serguhn</t>
  </si>
  <si>
    <t>Bock/Kaminski</t>
  </si>
  <si>
    <t>Manteufel/Eckhoff</t>
  </si>
  <si>
    <t>Apmann/Gelewsky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</si>
</sst>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General&quot; :&quot;"/>
    <numFmt numFmtId="166" formatCode="&quot;Spiel &quot;General"/>
    <numFmt numFmtId="167" formatCode="&quot;Gewinner Spiel &quot;General"/>
    <numFmt numFmtId="168" formatCode="&quot;Verlierer Spiel &quot;General"/>
    <numFmt numFmtId="169" formatCode="&quot;Spiel um Platz&quot;General"/>
    <numFmt numFmtId="170" formatCode="&quot;Platz &quot;General"/>
  </numFmts>
  <fonts count="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18">
      <alignment/>
      <protection/>
    </xf>
    <xf numFmtId="0" fontId="3" fillId="0" borderId="1" xfId="18" applyFont="1" applyBorder="1" applyAlignment="1">
      <alignment horizontal="center" vertical="center"/>
      <protection/>
    </xf>
    <xf numFmtId="165" fontId="4" fillId="0" borderId="2" xfId="18" applyNumberFormat="1" applyFont="1" applyBorder="1" applyAlignment="1" applyProtection="1">
      <alignment horizontal="right" vertical="center"/>
      <protection locked="0"/>
    </xf>
    <xf numFmtId="0" fontId="4" fillId="0" borderId="3" xfId="18" applyFont="1" applyBorder="1" applyAlignment="1" applyProtection="1">
      <alignment horizontal="left" vertical="center"/>
      <protection locked="0"/>
    </xf>
    <xf numFmtId="165" fontId="4" fillId="0" borderId="4" xfId="18" applyNumberFormat="1" applyFont="1" applyBorder="1" applyAlignment="1" applyProtection="1">
      <alignment horizontal="right" vertical="center"/>
      <protection locked="0"/>
    </xf>
    <xf numFmtId="0" fontId="4" fillId="0" borderId="5" xfId="18" applyFont="1" applyBorder="1" applyAlignment="1" applyProtection="1">
      <alignment horizontal="left" vertical="center"/>
      <protection locked="0"/>
    </xf>
    <xf numFmtId="165" fontId="4" fillId="0" borderId="6" xfId="18" applyNumberFormat="1" applyFont="1" applyBorder="1" applyAlignment="1" applyProtection="1">
      <alignment horizontal="right" vertical="center"/>
      <protection/>
    </xf>
    <xf numFmtId="0" fontId="4" fillId="0" borderId="7" xfId="18" applyFont="1" applyBorder="1" applyAlignment="1" applyProtection="1">
      <alignment horizontal="left" vertical="center"/>
      <protection/>
    </xf>
    <xf numFmtId="0" fontId="3" fillId="0" borderId="8" xfId="18" applyFont="1" applyBorder="1" applyAlignment="1">
      <alignment horizontal="center" vertical="center"/>
      <protection/>
    </xf>
    <xf numFmtId="165" fontId="4" fillId="0" borderId="9" xfId="18" applyNumberFormat="1" applyFont="1" applyBorder="1" applyAlignment="1" applyProtection="1">
      <alignment horizontal="right" vertical="center"/>
      <protection locked="0"/>
    </xf>
    <xf numFmtId="0" fontId="4" fillId="0" borderId="10" xfId="18" applyFont="1" applyBorder="1" applyAlignment="1" applyProtection="1">
      <alignment horizontal="left" vertical="center"/>
      <protection locked="0"/>
    </xf>
    <xf numFmtId="165" fontId="4" fillId="0" borderId="11" xfId="18" applyNumberFormat="1" applyFont="1" applyBorder="1" applyAlignment="1" applyProtection="1">
      <alignment horizontal="right" vertical="center"/>
      <protection locked="0"/>
    </xf>
    <xf numFmtId="0" fontId="4" fillId="0" borderId="12" xfId="18" applyFont="1" applyBorder="1" applyAlignment="1" applyProtection="1">
      <alignment horizontal="left" vertical="center"/>
      <protection locked="0"/>
    </xf>
    <xf numFmtId="165" fontId="4" fillId="0" borderId="13" xfId="18" applyNumberFormat="1" applyFont="1" applyBorder="1" applyAlignment="1" applyProtection="1">
      <alignment horizontal="right" vertical="center"/>
      <protection/>
    </xf>
    <xf numFmtId="0" fontId="4" fillId="0" borderId="14" xfId="18" applyFont="1" applyBorder="1" applyAlignment="1" applyProtection="1">
      <alignment horizontal="left" vertical="center"/>
      <protection/>
    </xf>
    <xf numFmtId="0" fontId="4" fillId="0" borderId="12" xfId="18" applyFont="1" applyBorder="1" applyAlignment="1" applyProtection="1">
      <alignment horizontal="left" vertical="center"/>
      <protection/>
    </xf>
    <xf numFmtId="165" fontId="4" fillId="0" borderId="15" xfId="18" applyNumberFormat="1" applyFont="1" applyBorder="1" applyAlignment="1">
      <alignment horizontal="right" vertical="center"/>
      <protection/>
    </xf>
    <xf numFmtId="0" fontId="4" fillId="0" borderId="5" xfId="18" applyFont="1" applyBorder="1" applyAlignment="1" applyProtection="1">
      <alignment horizontal="left" vertical="center"/>
      <protection/>
    </xf>
    <xf numFmtId="165" fontId="4" fillId="0" borderId="16" xfId="18" applyNumberFormat="1" applyFont="1" applyBorder="1" applyAlignment="1" applyProtection="1">
      <alignment horizontal="right" vertical="center"/>
      <protection/>
    </xf>
    <xf numFmtId="165" fontId="4" fillId="0" borderId="17" xfId="18" applyNumberFormat="1" applyFont="1" applyBorder="1" applyAlignment="1" applyProtection="1">
      <alignment horizontal="right" vertical="center"/>
      <protection/>
    </xf>
    <xf numFmtId="0" fontId="3" fillId="0" borderId="18" xfId="18" applyFont="1" applyBorder="1" applyAlignment="1">
      <alignment horizontal="center" vertical="center"/>
      <protection/>
    </xf>
    <xf numFmtId="0" fontId="4" fillId="0" borderId="19" xfId="18" applyNumberFormat="1" applyFont="1" applyBorder="1" applyAlignment="1">
      <alignment horizontal="left" vertical="center" wrapText="1"/>
      <protection/>
    </xf>
    <xf numFmtId="0" fontId="4" fillId="0" borderId="20" xfId="18" applyNumberFormat="1" applyFont="1" applyBorder="1" applyAlignment="1">
      <alignment horizontal="left" vertical="center"/>
      <protection/>
    </xf>
    <xf numFmtId="0" fontId="4" fillId="0" borderId="21" xfId="18" applyNumberFormat="1" applyFont="1" applyBorder="1" applyAlignment="1" applyProtection="1">
      <alignment horizontal="left" vertical="center" wrapText="1"/>
      <protection locked="0"/>
    </xf>
    <xf numFmtId="165" fontId="4" fillId="0" borderId="9" xfId="18" applyNumberFormat="1" applyFont="1" applyBorder="1" applyAlignment="1" applyProtection="1">
      <alignment horizontal="right" vertical="center"/>
      <protection/>
    </xf>
    <xf numFmtId="0" fontId="4" fillId="0" borderId="10" xfId="18" applyFont="1" applyBorder="1" applyAlignment="1" applyProtection="1">
      <alignment horizontal="left" vertical="center"/>
      <protection/>
    </xf>
    <xf numFmtId="165" fontId="4" fillId="0" borderId="19" xfId="18" applyNumberFormat="1" applyFont="1" applyBorder="1" applyAlignment="1" applyProtection="1">
      <alignment horizontal="right" vertical="center"/>
      <protection/>
    </xf>
    <xf numFmtId="165" fontId="4" fillId="0" borderId="22" xfId="18" applyNumberFormat="1" applyFont="1" applyBorder="1" applyAlignment="1" applyProtection="1">
      <alignment horizontal="right" vertical="center"/>
      <protection/>
    </xf>
    <xf numFmtId="0" fontId="4" fillId="0" borderId="3" xfId="18" applyFont="1" applyBorder="1" applyAlignment="1" applyProtection="1">
      <alignment horizontal="left" vertical="center"/>
      <protection/>
    </xf>
    <xf numFmtId="0" fontId="4" fillId="0" borderId="23" xfId="18" applyFont="1" applyBorder="1" applyAlignment="1" applyProtection="1">
      <alignment horizontal="left" vertical="center"/>
      <protection/>
    </xf>
    <xf numFmtId="49" fontId="0" fillId="0" borderId="6" xfId="18" applyNumberFormat="1" applyFont="1" applyBorder="1">
      <alignment/>
      <protection/>
    </xf>
    <xf numFmtId="0" fontId="0" fillId="0" borderId="17" xfId="18" applyBorder="1">
      <alignment/>
      <protection/>
    </xf>
    <xf numFmtId="0" fontId="0" fillId="0" borderId="4" xfId="18" applyFont="1" applyBorder="1">
      <alignment/>
      <protection/>
    </xf>
    <xf numFmtId="0" fontId="0" fillId="0" borderId="5" xfId="18" applyBorder="1">
      <alignment/>
      <protection/>
    </xf>
    <xf numFmtId="165" fontId="0" fillId="0" borderId="4" xfId="18" applyNumberFormat="1" applyBorder="1" applyAlignment="1">
      <alignment horizontal="right"/>
      <protection/>
    </xf>
    <xf numFmtId="0" fontId="0" fillId="0" borderId="5" xfId="18" applyBorder="1" applyAlignment="1">
      <alignment horizontal="left"/>
      <protection/>
    </xf>
    <xf numFmtId="0" fontId="0" fillId="0" borderId="17" xfId="18" applyBorder="1" applyAlignment="1">
      <alignment horizontal="left"/>
      <protection/>
    </xf>
    <xf numFmtId="0" fontId="0" fillId="0" borderId="7" xfId="18" applyBorder="1" applyAlignment="1">
      <alignment horizontal="left"/>
      <protection/>
    </xf>
    <xf numFmtId="49" fontId="0" fillId="0" borderId="13" xfId="18" applyNumberFormat="1" applyFont="1" applyBorder="1">
      <alignment/>
      <protection/>
    </xf>
    <xf numFmtId="0" fontId="0" fillId="0" borderId="16" xfId="18" applyBorder="1">
      <alignment/>
      <protection/>
    </xf>
    <xf numFmtId="49" fontId="0" fillId="0" borderId="11" xfId="18" applyNumberFormat="1" applyFont="1" applyBorder="1">
      <alignment/>
      <protection/>
    </xf>
    <xf numFmtId="0" fontId="0" fillId="0" borderId="12" xfId="18" applyBorder="1">
      <alignment/>
      <protection/>
    </xf>
    <xf numFmtId="165" fontId="0" fillId="0" borderId="11" xfId="18" applyNumberFormat="1" applyBorder="1" applyAlignment="1">
      <alignment horizontal="right"/>
      <protection/>
    </xf>
    <xf numFmtId="0" fontId="0" fillId="0" borderId="12" xfId="18" applyBorder="1" applyAlignment="1">
      <alignment horizontal="left"/>
      <protection/>
    </xf>
    <xf numFmtId="0" fontId="0" fillId="0" borderId="11" xfId="18" applyFont="1" applyBorder="1">
      <alignment/>
      <protection/>
    </xf>
    <xf numFmtId="0" fontId="0" fillId="0" borderId="16" xfId="18" applyBorder="1" applyAlignment="1">
      <alignment horizontal="left"/>
      <protection/>
    </xf>
    <xf numFmtId="0" fontId="0" fillId="0" borderId="14" xfId="18" applyBorder="1" applyAlignment="1">
      <alignment horizontal="left"/>
      <protection/>
    </xf>
    <xf numFmtId="49" fontId="0" fillId="0" borderId="9" xfId="18" applyNumberFormat="1" applyFont="1" applyBorder="1">
      <alignment/>
      <protection/>
    </xf>
    <xf numFmtId="0" fontId="0" fillId="0" borderId="19" xfId="18" applyBorder="1">
      <alignment/>
      <protection/>
    </xf>
    <xf numFmtId="49" fontId="0" fillId="0" borderId="20" xfId="18" applyNumberFormat="1" applyFont="1" applyBorder="1">
      <alignment/>
      <protection/>
    </xf>
    <xf numFmtId="0" fontId="0" fillId="0" borderId="10" xfId="18" applyBorder="1">
      <alignment/>
      <protection/>
    </xf>
    <xf numFmtId="165" fontId="0" fillId="0" borderId="20" xfId="18" applyNumberFormat="1" applyBorder="1" applyAlignment="1">
      <alignment horizontal="right"/>
      <protection/>
    </xf>
    <xf numFmtId="0" fontId="0" fillId="0" borderId="10" xfId="18" applyBorder="1" applyAlignment="1">
      <alignment horizontal="left"/>
      <protection/>
    </xf>
    <xf numFmtId="0" fontId="0" fillId="0" borderId="20" xfId="18" applyFont="1" applyBorder="1">
      <alignment/>
      <protection/>
    </xf>
    <xf numFmtId="0" fontId="0" fillId="0" borderId="19" xfId="18" applyBorder="1" applyAlignment="1">
      <alignment horizontal="left"/>
      <protection/>
    </xf>
    <xf numFmtId="0" fontId="0" fillId="0" borderId="23" xfId="18" applyBorder="1" applyAlignment="1">
      <alignment horizontal="left"/>
      <protection/>
    </xf>
    <xf numFmtId="49" fontId="0" fillId="0" borderId="1" xfId="18" applyNumberFormat="1" applyFont="1" applyBorder="1">
      <alignment/>
      <protection/>
    </xf>
    <xf numFmtId="49" fontId="0" fillId="0" borderId="4" xfId="18" applyNumberFormat="1" applyFont="1" applyBorder="1">
      <alignment/>
      <protection/>
    </xf>
    <xf numFmtId="49" fontId="0" fillId="0" borderId="8" xfId="18" applyNumberFormat="1" applyFont="1" applyBorder="1">
      <alignment/>
      <protection/>
    </xf>
    <xf numFmtId="49" fontId="0" fillId="0" borderId="18" xfId="18" applyNumberFormat="1" applyFont="1" applyBorder="1">
      <alignment/>
      <protection/>
    </xf>
    <xf numFmtId="49" fontId="0" fillId="0" borderId="0" xfId="18" applyNumberFormat="1">
      <alignment/>
      <protection/>
    </xf>
    <xf numFmtId="0" fontId="0" fillId="0" borderId="24" xfId="18" applyFont="1" applyBorder="1">
      <alignment/>
      <protection/>
    </xf>
    <xf numFmtId="165" fontId="0" fillId="0" borderId="16" xfId="18" applyNumberFormat="1" applyBorder="1" applyAlignment="1">
      <alignment horizontal="right" vertical="center"/>
      <protection/>
    </xf>
    <xf numFmtId="0" fontId="0" fillId="0" borderId="12" xfId="18" applyBorder="1" applyAlignment="1">
      <alignment horizontal="left" vertical="center"/>
      <protection/>
    </xf>
    <xf numFmtId="0" fontId="0" fillId="0" borderId="0" xfId="18" applyBorder="1">
      <alignment/>
      <protection/>
    </xf>
    <xf numFmtId="0" fontId="0" fillId="0" borderId="0" xfId="18" applyFont="1">
      <alignment/>
      <protection/>
    </xf>
    <xf numFmtId="0" fontId="0" fillId="0" borderId="17" xfId="18" applyNumberFormat="1" applyFont="1" applyBorder="1" applyAlignment="1">
      <alignment horizontal="left" vertical="center" wrapText="1"/>
      <protection/>
    </xf>
    <xf numFmtId="0" fontId="0" fillId="0" borderId="4" xfId="18" applyNumberFormat="1" applyFont="1" applyBorder="1" applyAlignment="1">
      <alignment horizontal="left" vertical="center"/>
      <protection/>
    </xf>
    <xf numFmtId="0" fontId="0" fillId="0" borderId="16" xfId="18" applyNumberFormat="1" applyFont="1" applyBorder="1" applyAlignment="1">
      <alignment horizontal="left" vertical="center" wrapText="1"/>
      <protection/>
    </xf>
    <xf numFmtId="0" fontId="0" fillId="0" borderId="11" xfId="18" applyNumberFormat="1" applyFont="1" applyBorder="1" applyAlignment="1">
      <alignment horizontal="left" vertical="center"/>
      <protection/>
    </xf>
    <xf numFmtId="0" fontId="0" fillId="0" borderId="25" xfId="18" applyNumberFormat="1" applyFont="1" applyBorder="1" applyAlignment="1" applyProtection="1">
      <alignment horizontal="left" vertical="center" wrapText="1"/>
      <protection locked="0"/>
    </xf>
    <xf numFmtId="0" fontId="0" fillId="0" borderId="19" xfId="18" applyNumberFormat="1" applyFont="1" applyBorder="1" applyAlignment="1">
      <alignment horizontal="left" vertical="center" wrapText="1"/>
      <protection/>
    </xf>
    <xf numFmtId="0" fontId="0" fillId="0" borderId="20" xfId="18" applyNumberFormat="1" applyFont="1" applyBorder="1" applyAlignment="1">
      <alignment horizontal="left" vertical="center"/>
      <protection/>
    </xf>
    <xf numFmtId="0" fontId="0" fillId="0" borderId="21" xfId="18" applyNumberFormat="1" applyFont="1" applyBorder="1" applyAlignment="1" applyProtection="1">
      <alignment horizontal="left" vertical="center" wrapText="1"/>
      <protection locked="0"/>
    </xf>
    <xf numFmtId="0" fontId="0" fillId="0" borderId="26" xfId="18" applyNumberFormat="1" applyFont="1" applyBorder="1" applyAlignment="1" applyProtection="1">
      <alignment horizontal="left" vertical="center" wrapText="1"/>
      <protection locked="0"/>
    </xf>
    <xf numFmtId="0" fontId="7" fillId="0" borderId="25" xfId="18" applyNumberFormat="1" applyFont="1" applyBorder="1" applyAlignment="1" applyProtection="1">
      <alignment horizontal="left" vertical="center" wrapText="1"/>
      <protection locked="0"/>
    </xf>
    <xf numFmtId="0" fontId="7" fillId="0" borderId="26" xfId="18" applyNumberFormat="1" applyFont="1" applyBorder="1" applyAlignment="1" applyProtection="1">
      <alignment horizontal="left" vertical="center" wrapText="1"/>
      <protection locked="0"/>
    </xf>
    <xf numFmtId="0" fontId="1" fillId="0" borderId="25" xfId="18" applyNumberFormat="1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>
      <alignment horizontal="center" vertical="center"/>
    </xf>
    <xf numFmtId="0" fontId="3" fillId="0" borderId="28" xfId="18" applyFont="1" applyBorder="1" applyAlignment="1" applyProtection="1">
      <alignment horizontal="center" wrapText="1"/>
      <protection/>
    </xf>
    <xf numFmtId="0" fontId="3" fillId="0" borderId="29" xfId="18" applyFont="1" applyBorder="1" applyAlignment="1" applyProtection="1">
      <alignment horizontal="center" wrapText="1"/>
      <protection/>
    </xf>
    <xf numFmtId="0" fontId="3" fillId="0" borderId="30" xfId="18" applyFont="1" applyBorder="1" applyAlignment="1">
      <alignment horizontal="center"/>
      <protection/>
    </xf>
    <xf numFmtId="0" fontId="5" fillId="2" borderId="31" xfId="18" applyFont="1" applyFill="1" applyBorder="1" applyAlignment="1" applyProtection="1">
      <alignment horizontal="center" vertical="center"/>
      <protection/>
    </xf>
    <xf numFmtId="0" fontId="3" fillId="0" borderId="31" xfId="18" applyFont="1" applyBorder="1" applyAlignment="1" applyProtection="1">
      <alignment horizontal="center" vertical="center"/>
      <protection locked="0"/>
    </xf>
    <xf numFmtId="0" fontId="3" fillId="0" borderId="32" xfId="18" applyFont="1" applyBorder="1" applyAlignment="1" applyProtection="1">
      <alignment horizontal="center" vertical="center"/>
      <protection locked="0"/>
    </xf>
    <xf numFmtId="0" fontId="5" fillId="2" borderId="33" xfId="18" applyFont="1" applyFill="1" applyBorder="1" applyAlignment="1" applyProtection="1">
      <alignment horizontal="center" vertical="center"/>
      <protection/>
    </xf>
    <xf numFmtId="0" fontId="3" fillId="0" borderId="34" xfId="18" applyFont="1" applyBorder="1" applyAlignment="1" applyProtection="1">
      <alignment horizontal="center" vertical="center"/>
      <protection locked="0"/>
    </xf>
    <xf numFmtId="0" fontId="0" fillId="0" borderId="35" xfId="18" applyFont="1" applyBorder="1" applyAlignment="1">
      <alignment horizontal="center"/>
      <protection/>
    </xf>
    <xf numFmtId="0" fontId="0" fillId="0" borderId="24" xfId="18" applyFont="1" applyBorder="1" applyAlignment="1">
      <alignment horizontal="center"/>
      <protection/>
    </xf>
    <xf numFmtId="0" fontId="0" fillId="0" borderId="16" xfId="18" applyFont="1" applyBorder="1" applyAlignment="1">
      <alignment horizontal="center"/>
      <protection/>
    </xf>
    <xf numFmtId="0" fontId="0" fillId="0" borderId="12" xfId="18" applyFont="1" applyBorder="1" applyAlignment="1">
      <alignment horizontal="center"/>
      <protection/>
    </xf>
    <xf numFmtId="0" fontId="0" fillId="0" borderId="36" xfId="18" applyFont="1" applyBorder="1" applyAlignment="1">
      <alignment horizontal="center"/>
      <protection/>
    </xf>
    <xf numFmtId="0" fontId="0" fillId="0" borderId="19" xfId="18" applyFont="1" applyBorder="1" applyAlignment="1">
      <alignment horizontal="center"/>
      <protection/>
    </xf>
    <xf numFmtId="0" fontId="0" fillId="0" borderId="10" xfId="18" applyFont="1" applyBorder="1" applyAlignment="1">
      <alignment horizontal="center"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 vertical="center" wrapText="1"/>
      <protection/>
    </xf>
    <xf numFmtId="0" fontId="2" fillId="0" borderId="37" xfId="18" applyFont="1" applyBorder="1" applyAlignment="1">
      <alignment horizontal="center" vertical="center"/>
      <protection/>
    </xf>
    <xf numFmtId="169" fontId="6" fillId="0" borderId="24" xfId="18" applyNumberFormat="1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center" vertical="center" wrapText="1"/>
      <protection/>
    </xf>
    <xf numFmtId="165" fontId="3" fillId="0" borderId="24" xfId="18" applyNumberFormat="1" applyFont="1" applyBorder="1" applyAlignment="1">
      <alignment horizontal="right" vertical="center"/>
      <protection/>
    </xf>
    <xf numFmtId="0" fontId="3" fillId="0" borderId="24" xfId="18" applyFont="1" applyBorder="1" applyAlignment="1">
      <alignment horizontal="left" vertical="center"/>
      <protection/>
    </xf>
    <xf numFmtId="170" fontId="6" fillId="0" borderId="24" xfId="18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JeverOpen_Gruppenmust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penspiele_03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1"/>
      <sheetName val="AB2"/>
      <sheetName val="AB3"/>
      <sheetName val="C1"/>
      <sheetName val="C2"/>
      <sheetName val="C3"/>
      <sheetName val="C4"/>
      <sheetName val="C5"/>
      <sheetName val="D1"/>
      <sheetName val="D2"/>
      <sheetName val="D3"/>
      <sheetName val="D4"/>
      <sheetName val="D5"/>
      <sheetName val="E1"/>
      <sheetName val="E2"/>
      <sheetName val="E3"/>
      <sheetName val="E4"/>
      <sheetName val="E5"/>
      <sheetName val="Ho1"/>
      <sheetName val="Ho2"/>
      <sheetName val="Ho3"/>
      <sheetName val="Ho4"/>
      <sheetName val="Ho5"/>
      <sheetName val="Sechser"/>
      <sheetName val="Vierer"/>
      <sheetName val="Achter"/>
    </sheetNames>
    <sheetDataSet>
      <sheetData sheetId="0">
        <row r="2">
          <cell r="A2">
            <v>1</v>
          </cell>
          <cell r="B2" t="str">
            <v>Pfaffe/Schwarzer/Otto</v>
          </cell>
          <cell r="D2" t="str">
            <v>MTV Jever/Schwalbe Tündern/SV Bolzum</v>
          </cell>
          <cell r="W2">
            <v>1</v>
          </cell>
        </row>
        <row r="3">
          <cell r="A3">
            <v>2</v>
          </cell>
          <cell r="B3" t="str">
            <v>Smit/Janßen</v>
          </cell>
          <cell r="D3" t="str">
            <v>ohne/TSV Lunestedt</v>
          </cell>
          <cell r="W3">
            <v>2</v>
          </cell>
        </row>
        <row r="4">
          <cell r="A4">
            <v>3</v>
          </cell>
          <cell r="B4" t="str">
            <v>Lüdtke/Schmidt</v>
          </cell>
          <cell r="D4" t="str">
            <v>TTC Remels</v>
          </cell>
          <cell r="W4">
            <v>4</v>
          </cell>
        </row>
        <row r="5">
          <cell r="A5">
            <v>4</v>
          </cell>
          <cell r="B5" t="str">
            <v>Krüger/Kröncke - Aufgabe 1:40</v>
          </cell>
          <cell r="D5" t="str">
            <v>TSV Lamstedt</v>
          </cell>
          <cell r="W5">
            <v>5</v>
          </cell>
        </row>
        <row r="6">
          <cell r="A6">
            <v>5</v>
          </cell>
          <cell r="B6" t="str">
            <v>Meißner,J./Beekmann</v>
          </cell>
          <cell r="D6" t="str">
            <v>TV Hude/TTG Holtriem</v>
          </cell>
          <cell r="W6">
            <v>3</v>
          </cell>
        </row>
        <row r="7">
          <cell r="A7">
            <v>6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9">
          <cell r="A9" t="str">
            <v>1-6</v>
          </cell>
          <cell r="B9" t="str">
            <v>Pfaffe/Schwarzer/Otto</v>
          </cell>
          <cell r="C9" t="str">
            <v>-</v>
          </cell>
          <cell r="D9" t="str">
            <v/>
          </cell>
          <cell r="E9" t="str">
            <v>Einzel1</v>
          </cell>
          <cell r="I9" t="str">
            <v>Einzel2</v>
          </cell>
          <cell r="M9" t="str">
            <v>Doppel</v>
          </cell>
          <cell r="Q9" t="str">
            <v>Gesamt</v>
          </cell>
          <cell r="S9" t="str">
            <v/>
          </cell>
          <cell r="T9" t="str">
            <v/>
          </cell>
        </row>
        <row r="10">
          <cell r="A10" t="str">
            <v>2-5</v>
          </cell>
          <cell r="B10" t="str">
            <v>Smit/Janßen</v>
          </cell>
          <cell r="C10" t="str">
            <v>-</v>
          </cell>
          <cell r="D10" t="str">
            <v>Meißner,J./Beekmann</v>
          </cell>
          <cell r="E10" t="str">
            <v>Einzel1</v>
          </cell>
          <cell r="G10">
            <v>3</v>
          </cell>
          <cell r="H10">
            <v>0</v>
          </cell>
          <cell r="I10" t="str">
            <v>Einzel2</v>
          </cell>
          <cell r="K10">
            <v>1</v>
          </cell>
          <cell r="L10">
            <v>3</v>
          </cell>
          <cell r="M10" t="str">
            <v>Doppel</v>
          </cell>
          <cell r="O10">
            <v>3</v>
          </cell>
          <cell r="P10">
            <v>1</v>
          </cell>
          <cell r="Q10" t="str">
            <v>Gesamt</v>
          </cell>
          <cell r="S10">
            <v>2</v>
          </cell>
          <cell r="T10">
            <v>1</v>
          </cell>
        </row>
        <row r="11">
          <cell r="A11" t="str">
            <v>3-4</v>
          </cell>
          <cell r="B11" t="str">
            <v>Lüdtke/Schmidt</v>
          </cell>
          <cell r="C11" t="str">
            <v>-</v>
          </cell>
          <cell r="D11" t="str">
            <v>Krüger/Kröncke - Aufgabe 1:40</v>
          </cell>
          <cell r="E11" t="str">
            <v>Einzel1</v>
          </cell>
          <cell r="G11">
            <v>1</v>
          </cell>
          <cell r="H11">
            <v>3</v>
          </cell>
          <cell r="I11" t="str">
            <v>Einzel2</v>
          </cell>
          <cell r="K11">
            <v>3</v>
          </cell>
          <cell r="L11">
            <v>2</v>
          </cell>
          <cell r="M11" t="str">
            <v>Doppel</v>
          </cell>
          <cell r="O11">
            <v>0</v>
          </cell>
          <cell r="P11">
            <v>3</v>
          </cell>
          <cell r="Q11" t="str">
            <v>Gesamt</v>
          </cell>
          <cell r="S11">
            <v>1</v>
          </cell>
          <cell r="T11">
            <v>2</v>
          </cell>
        </row>
        <row r="12">
          <cell r="A12" t="str">
            <v>3-5</v>
          </cell>
          <cell r="B12" t="str">
            <v>Lüdtke/Schmidt</v>
          </cell>
          <cell r="C12" t="str">
            <v>-</v>
          </cell>
          <cell r="D12" t="str">
            <v>Meißner,J./Beekmann</v>
          </cell>
          <cell r="E12" t="str">
            <v>Einzel1</v>
          </cell>
          <cell r="G12">
            <v>1</v>
          </cell>
          <cell r="H12">
            <v>3</v>
          </cell>
          <cell r="I12" t="str">
            <v>Einzel2</v>
          </cell>
          <cell r="K12">
            <v>1</v>
          </cell>
          <cell r="L12">
            <v>3</v>
          </cell>
          <cell r="M12" t="str">
            <v>Doppel</v>
          </cell>
          <cell r="Q12" t="str">
            <v>Gesamt</v>
          </cell>
          <cell r="S12">
            <v>0</v>
          </cell>
          <cell r="T12">
            <v>2</v>
          </cell>
        </row>
        <row r="13">
          <cell r="A13" t="str">
            <v>4-6</v>
          </cell>
          <cell r="B13" t="str">
            <v>Krüger/Kröncke - Aufgabe 1:40</v>
          </cell>
          <cell r="C13" t="str">
            <v>-</v>
          </cell>
          <cell r="D13" t="str">
            <v/>
          </cell>
          <cell r="E13" t="str">
            <v>Einzel1</v>
          </cell>
          <cell r="I13" t="str">
            <v>Einzel2</v>
          </cell>
          <cell r="M13" t="str">
            <v>Doppel</v>
          </cell>
          <cell r="Q13" t="str">
            <v>Gesamt</v>
          </cell>
          <cell r="S13" t="str">
            <v/>
          </cell>
          <cell r="T13" t="str">
            <v/>
          </cell>
        </row>
        <row r="14">
          <cell r="A14" t="str">
            <v>1-2</v>
          </cell>
          <cell r="B14" t="str">
            <v>Pfaffe/Schwarzer/Otto</v>
          </cell>
          <cell r="C14" t="str">
            <v>-</v>
          </cell>
          <cell r="D14" t="str">
            <v>Smit/Janßen</v>
          </cell>
          <cell r="E14" t="str">
            <v>Einzel1</v>
          </cell>
          <cell r="G14">
            <v>3</v>
          </cell>
          <cell r="H14">
            <v>1</v>
          </cell>
          <cell r="I14" t="str">
            <v>Einzel2</v>
          </cell>
          <cell r="K14">
            <v>3</v>
          </cell>
          <cell r="L14">
            <v>1</v>
          </cell>
          <cell r="M14" t="str">
            <v>Doppel</v>
          </cell>
          <cell r="Q14" t="str">
            <v>Gesamt</v>
          </cell>
          <cell r="S14">
            <v>2</v>
          </cell>
          <cell r="T14">
            <v>0</v>
          </cell>
        </row>
        <row r="15">
          <cell r="A15" t="str">
            <v>2-6</v>
          </cell>
          <cell r="B15" t="str">
            <v>Smit/Janßen</v>
          </cell>
          <cell r="C15" t="str">
            <v>-</v>
          </cell>
          <cell r="D15" t="str">
            <v/>
          </cell>
          <cell r="E15" t="str">
            <v>Einzel1</v>
          </cell>
          <cell r="I15" t="str">
            <v>Einzel2</v>
          </cell>
          <cell r="M15" t="str">
            <v>Doppel</v>
          </cell>
          <cell r="Q15" t="str">
            <v>Gesamt</v>
          </cell>
          <cell r="S15" t="str">
            <v/>
          </cell>
          <cell r="T15" t="str">
            <v/>
          </cell>
        </row>
        <row r="16">
          <cell r="A16" t="str">
            <v>3-1</v>
          </cell>
          <cell r="B16" t="str">
            <v>Lüdtke/Schmidt</v>
          </cell>
          <cell r="C16" t="str">
            <v>-</v>
          </cell>
          <cell r="D16" t="str">
            <v>Pfaffe/Schwarzer/Otto</v>
          </cell>
          <cell r="E16" t="str">
            <v>Einzel1</v>
          </cell>
          <cell r="G16">
            <v>1</v>
          </cell>
          <cell r="H16">
            <v>3</v>
          </cell>
          <cell r="I16" t="str">
            <v>Einzel2</v>
          </cell>
          <cell r="K16">
            <v>0</v>
          </cell>
          <cell r="L16">
            <v>3</v>
          </cell>
          <cell r="M16" t="str">
            <v>Doppel</v>
          </cell>
          <cell r="Q16" t="str">
            <v>Gesamt</v>
          </cell>
          <cell r="S16">
            <v>0</v>
          </cell>
          <cell r="T16">
            <v>2</v>
          </cell>
        </row>
        <row r="17">
          <cell r="A17" t="str">
            <v>5-4</v>
          </cell>
          <cell r="B17" t="str">
            <v>Meißner,J./Beekmann</v>
          </cell>
          <cell r="C17" t="str">
            <v>-</v>
          </cell>
          <cell r="D17" t="str">
            <v>Krüger/Kröncke - Aufgabe 1:40</v>
          </cell>
          <cell r="E17" t="str">
            <v>Einzel1</v>
          </cell>
          <cell r="G17">
            <v>3</v>
          </cell>
          <cell r="H17">
            <v>2</v>
          </cell>
          <cell r="I17" t="str">
            <v>Einzel2</v>
          </cell>
          <cell r="K17">
            <v>1</v>
          </cell>
          <cell r="L17">
            <v>3</v>
          </cell>
          <cell r="M17" t="str">
            <v>Doppel</v>
          </cell>
          <cell r="O17">
            <v>1</v>
          </cell>
          <cell r="P17">
            <v>3</v>
          </cell>
          <cell r="Q17" t="str">
            <v>Gesamt</v>
          </cell>
          <cell r="S17">
            <v>1</v>
          </cell>
          <cell r="T17">
            <v>2</v>
          </cell>
        </row>
        <row r="18">
          <cell r="A18" t="str">
            <v>5-6</v>
          </cell>
          <cell r="B18" t="str">
            <v>Meißner,J./Beekmann</v>
          </cell>
          <cell r="C18" t="str">
            <v>-</v>
          </cell>
          <cell r="D18" t="str">
            <v/>
          </cell>
          <cell r="E18" t="str">
            <v>Einzel1</v>
          </cell>
          <cell r="I18" t="str">
            <v>Einzel2</v>
          </cell>
          <cell r="M18" t="str">
            <v>Doppel</v>
          </cell>
          <cell r="Q18" t="str">
            <v>Gesamt</v>
          </cell>
          <cell r="S18" t="str">
            <v/>
          </cell>
          <cell r="T18" t="str">
            <v/>
          </cell>
        </row>
        <row r="19">
          <cell r="A19" t="str">
            <v>2-3</v>
          </cell>
          <cell r="B19" t="str">
            <v>Smit/Janßen</v>
          </cell>
          <cell r="C19" t="str">
            <v>-</v>
          </cell>
          <cell r="D19" t="str">
            <v>Lüdtke/Schmidt</v>
          </cell>
          <cell r="E19" t="str">
            <v>Einzel1</v>
          </cell>
          <cell r="G19">
            <v>3</v>
          </cell>
          <cell r="H19">
            <v>0</v>
          </cell>
          <cell r="I19" t="str">
            <v>Einzel2</v>
          </cell>
          <cell r="K19">
            <v>3</v>
          </cell>
          <cell r="L19">
            <v>1</v>
          </cell>
          <cell r="M19" t="str">
            <v>Doppel</v>
          </cell>
          <cell r="Q19" t="str">
            <v>Gesamt</v>
          </cell>
          <cell r="S19">
            <v>2</v>
          </cell>
          <cell r="T19">
            <v>0</v>
          </cell>
        </row>
        <row r="20">
          <cell r="A20" t="str">
            <v>1-4</v>
          </cell>
          <cell r="B20" t="str">
            <v>Pfaffe/Schwarzer/Otto</v>
          </cell>
          <cell r="C20" t="str">
            <v>-</v>
          </cell>
          <cell r="D20" t="str">
            <v>Krüger/Kröncke - Aufgabe 1:40</v>
          </cell>
          <cell r="E20" t="str">
            <v>Einzel1</v>
          </cell>
          <cell r="G20">
            <v>3</v>
          </cell>
          <cell r="H20">
            <v>0</v>
          </cell>
          <cell r="I20" t="str">
            <v>Einzel2</v>
          </cell>
          <cell r="K20">
            <v>3</v>
          </cell>
          <cell r="L20">
            <v>0</v>
          </cell>
          <cell r="M20" t="str">
            <v>Doppel</v>
          </cell>
          <cell r="Q20" t="str">
            <v>Gesamt</v>
          </cell>
          <cell r="S20">
            <v>2</v>
          </cell>
          <cell r="T20">
            <v>0</v>
          </cell>
        </row>
        <row r="21">
          <cell r="A21" t="str">
            <v>1-5</v>
          </cell>
          <cell r="B21" t="str">
            <v>Pfaffe/Schwarzer/Otto</v>
          </cell>
          <cell r="C21" t="str">
            <v>-</v>
          </cell>
          <cell r="D21" t="str">
            <v>Meißner,J./Beekmann</v>
          </cell>
          <cell r="E21" t="str">
            <v>Einzel1</v>
          </cell>
          <cell r="G21">
            <v>3</v>
          </cell>
          <cell r="H21">
            <v>1</v>
          </cell>
          <cell r="I21" t="str">
            <v>Einzel2</v>
          </cell>
          <cell r="K21">
            <v>3</v>
          </cell>
          <cell r="L21">
            <v>0</v>
          </cell>
          <cell r="M21" t="str">
            <v>Doppel</v>
          </cell>
          <cell r="Q21" t="str">
            <v>Gesamt</v>
          </cell>
          <cell r="S21">
            <v>2</v>
          </cell>
          <cell r="T21">
            <v>0</v>
          </cell>
        </row>
        <row r="22">
          <cell r="A22" t="str">
            <v>3-6</v>
          </cell>
          <cell r="B22" t="str">
            <v>Lüdtke/Schmidt</v>
          </cell>
          <cell r="C22" t="str">
            <v>-</v>
          </cell>
          <cell r="D22" t="str">
            <v/>
          </cell>
          <cell r="E22" t="str">
            <v>Einzel1</v>
          </cell>
          <cell r="I22" t="str">
            <v>Einzel2</v>
          </cell>
          <cell r="M22" t="str">
            <v>Doppel</v>
          </cell>
          <cell r="Q22" t="str">
            <v>Gesamt</v>
          </cell>
          <cell r="S22" t="str">
            <v/>
          </cell>
          <cell r="T22" t="str">
            <v/>
          </cell>
        </row>
        <row r="23">
          <cell r="A23" t="str">
            <v>4-2</v>
          </cell>
          <cell r="B23" t="str">
            <v>Krüger/Kröncke - Aufgabe 1:40</v>
          </cell>
          <cell r="C23" t="str">
            <v>-</v>
          </cell>
          <cell r="D23" t="str">
            <v>Smit/Janßen</v>
          </cell>
          <cell r="E23" t="str">
            <v>Einzel1</v>
          </cell>
          <cell r="G23">
            <v>0</v>
          </cell>
          <cell r="H23">
            <v>3</v>
          </cell>
          <cell r="I23" t="str">
            <v>Einzel2</v>
          </cell>
          <cell r="K23">
            <v>0</v>
          </cell>
          <cell r="L23">
            <v>3</v>
          </cell>
          <cell r="M23" t="str">
            <v>Doppel</v>
          </cell>
          <cell r="Q23" t="str">
            <v>Gesamt</v>
          </cell>
          <cell r="S23">
            <v>0</v>
          </cell>
          <cell r="T23">
            <v>2</v>
          </cell>
        </row>
      </sheetData>
      <sheetData sheetId="1">
        <row r="2">
          <cell r="A2">
            <v>1</v>
          </cell>
          <cell r="B2" t="str">
            <v>Pohl/Steinbrenner</v>
          </cell>
          <cell r="D2" t="str">
            <v>TV Hude</v>
          </cell>
          <cell r="S2">
            <v>1</v>
          </cell>
        </row>
        <row r="3">
          <cell r="A3">
            <v>2</v>
          </cell>
          <cell r="B3" t="str">
            <v>Pfaffe, Fl./Janßen,A./Volkert</v>
          </cell>
          <cell r="D3" t="str">
            <v>MTV Jever</v>
          </cell>
          <cell r="S3">
            <v>3</v>
          </cell>
        </row>
        <row r="4">
          <cell r="A4">
            <v>3</v>
          </cell>
          <cell r="B4" t="str">
            <v>Gdynia/Egermann</v>
          </cell>
          <cell r="D4" t="str">
            <v>Arminia Hannover</v>
          </cell>
          <cell r="S4">
            <v>4</v>
          </cell>
        </row>
        <row r="5">
          <cell r="A5">
            <v>4</v>
          </cell>
          <cell r="B5" t="str">
            <v>Karsens/König</v>
          </cell>
          <cell r="D5" t="str">
            <v>SC Vahr-Blockdiek/TV Oyten</v>
          </cell>
          <cell r="S5">
            <v>2</v>
          </cell>
        </row>
        <row r="7">
          <cell r="A7" t="str">
            <v>1-4</v>
          </cell>
          <cell r="B7" t="str">
            <v>Pohl/Steinbrenner</v>
          </cell>
          <cell r="C7" t="str">
            <v>-</v>
          </cell>
          <cell r="D7" t="str">
            <v>Karsens/König</v>
          </cell>
          <cell r="E7" t="str">
            <v>Einzel1</v>
          </cell>
          <cell r="G7">
            <v>3</v>
          </cell>
          <cell r="H7">
            <v>1</v>
          </cell>
          <cell r="I7" t="str">
            <v>Einzel2</v>
          </cell>
          <cell r="K7">
            <v>3</v>
          </cell>
          <cell r="L7">
            <v>0</v>
          </cell>
          <cell r="M7" t="str">
            <v>Doppel</v>
          </cell>
          <cell r="Q7" t="str">
            <v>Gesamt</v>
          </cell>
          <cell r="S7">
            <v>2</v>
          </cell>
          <cell r="T7">
            <v>0</v>
          </cell>
        </row>
        <row r="8">
          <cell r="A8" t="str">
            <v>2-3</v>
          </cell>
          <cell r="B8" t="str">
            <v>Pfaffe, Fl./Janßen,A./Volkert</v>
          </cell>
          <cell r="C8" t="str">
            <v>-</v>
          </cell>
          <cell r="D8" t="str">
            <v>Gdynia/Egermann</v>
          </cell>
          <cell r="E8" t="str">
            <v>Einzel1</v>
          </cell>
          <cell r="G8">
            <v>3</v>
          </cell>
          <cell r="H8">
            <v>0</v>
          </cell>
          <cell r="I8" t="str">
            <v>Einzel2</v>
          </cell>
          <cell r="K8">
            <v>3</v>
          </cell>
          <cell r="L8">
            <v>1</v>
          </cell>
          <cell r="M8" t="str">
            <v>Doppel</v>
          </cell>
          <cell r="Q8" t="str">
            <v>Gesamt</v>
          </cell>
          <cell r="S8">
            <v>2</v>
          </cell>
          <cell r="T8">
            <v>0</v>
          </cell>
        </row>
        <row r="9">
          <cell r="A9" t="str">
            <v>1-3</v>
          </cell>
          <cell r="B9" t="str">
            <v>Pohl/Steinbrenner</v>
          </cell>
          <cell r="C9" t="str">
            <v>-</v>
          </cell>
          <cell r="D9" t="str">
            <v>Gdynia/Egermann</v>
          </cell>
          <cell r="E9" t="str">
            <v>Einzel1</v>
          </cell>
          <cell r="G9">
            <v>3</v>
          </cell>
          <cell r="H9">
            <v>0</v>
          </cell>
          <cell r="I9" t="str">
            <v>Einzel2</v>
          </cell>
          <cell r="K9">
            <v>3</v>
          </cell>
          <cell r="L9">
            <v>1</v>
          </cell>
          <cell r="M9" t="str">
            <v>Doppel</v>
          </cell>
          <cell r="Q9" t="str">
            <v>Gesamt</v>
          </cell>
          <cell r="S9">
            <v>2</v>
          </cell>
          <cell r="T9">
            <v>0</v>
          </cell>
        </row>
        <row r="10">
          <cell r="A10" t="str">
            <v>4-2</v>
          </cell>
          <cell r="B10" t="str">
            <v>Karsens/König</v>
          </cell>
          <cell r="C10" t="str">
            <v>-</v>
          </cell>
          <cell r="D10" t="str">
            <v>Pfaffe, Fl./Janßen,A./Volkert</v>
          </cell>
          <cell r="E10" t="str">
            <v>Einzel1</v>
          </cell>
          <cell r="G10">
            <v>3</v>
          </cell>
          <cell r="H10">
            <v>0</v>
          </cell>
          <cell r="I10" t="str">
            <v>Einzel2</v>
          </cell>
          <cell r="K10">
            <v>3</v>
          </cell>
          <cell r="L10">
            <v>0</v>
          </cell>
          <cell r="M10" t="str">
            <v>Doppel</v>
          </cell>
          <cell r="Q10" t="str">
            <v>Gesamt</v>
          </cell>
          <cell r="S10">
            <v>2</v>
          </cell>
          <cell r="T10">
            <v>0</v>
          </cell>
        </row>
        <row r="11">
          <cell r="A11" t="str">
            <v>2-1</v>
          </cell>
          <cell r="B11" t="str">
            <v>Pfaffe, Fl./Janßen,A./Volkert</v>
          </cell>
          <cell r="C11" t="str">
            <v>-</v>
          </cell>
          <cell r="D11" t="str">
            <v>Pohl/Steinbrenner</v>
          </cell>
          <cell r="E11" t="str">
            <v>Einzel1</v>
          </cell>
          <cell r="G11">
            <v>0</v>
          </cell>
          <cell r="H11">
            <v>3</v>
          </cell>
          <cell r="I11" t="str">
            <v>Einzel2</v>
          </cell>
          <cell r="K11">
            <v>2</v>
          </cell>
          <cell r="L11">
            <v>3</v>
          </cell>
          <cell r="M11" t="str">
            <v>Doppel</v>
          </cell>
          <cell r="Q11" t="str">
            <v>Gesamt</v>
          </cell>
          <cell r="S11">
            <v>0</v>
          </cell>
          <cell r="T11">
            <v>2</v>
          </cell>
        </row>
        <row r="12">
          <cell r="A12" t="str">
            <v>3-4</v>
          </cell>
          <cell r="B12" t="str">
            <v>Gdynia/Egermann</v>
          </cell>
          <cell r="C12" t="str">
            <v>-</v>
          </cell>
          <cell r="D12" t="str">
            <v>Karsens/König</v>
          </cell>
          <cell r="E12" t="str">
            <v>Einzel1</v>
          </cell>
          <cell r="G12">
            <v>3</v>
          </cell>
          <cell r="H12">
            <v>2</v>
          </cell>
          <cell r="I12" t="str">
            <v>Einzel2</v>
          </cell>
          <cell r="K12">
            <v>0</v>
          </cell>
          <cell r="L12">
            <v>3</v>
          </cell>
          <cell r="M12" t="str">
            <v>Doppel</v>
          </cell>
          <cell r="O12">
            <v>1</v>
          </cell>
          <cell r="P12">
            <v>3</v>
          </cell>
          <cell r="Q12" t="str">
            <v>Gesamt</v>
          </cell>
          <cell r="S12">
            <v>1</v>
          </cell>
          <cell r="T12">
            <v>2</v>
          </cell>
        </row>
      </sheetData>
      <sheetData sheetId="2">
        <row r="2">
          <cell r="A2">
            <v>1</v>
          </cell>
          <cell r="B2" t="str">
            <v>Janssen/Märza</v>
          </cell>
          <cell r="D2" t="str">
            <v>MTV Jever/TSR Wilhelmshaven</v>
          </cell>
          <cell r="S2">
            <v>2</v>
          </cell>
        </row>
        <row r="3">
          <cell r="A3">
            <v>2</v>
          </cell>
          <cell r="B3" t="str">
            <v>Glüß/Fischer</v>
          </cell>
          <cell r="D3" t="str">
            <v>TV Oyten</v>
          </cell>
          <cell r="S3">
            <v>4</v>
          </cell>
        </row>
        <row r="4">
          <cell r="A4">
            <v>3</v>
          </cell>
          <cell r="B4" t="str">
            <v>Rehse/Wilke/Tefov</v>
          </cell>
          <cell r="D4" t="str">
            <v>TuS Bothfeld/SSV Langenhagen/SV Marienwerder</v>
          </cell>
          <cell r="S4">
            <v>1</v>
          </cell>
        </row>
        <row r="5">
          <cell r="A5">
            <v>4</v>
          </cell>
          <cell r="B5" t="str">
            <v>Seidel/Lewandowski</v>
          </cell>
          <cell r="D5" t="str">
            <v>TV GH Spaden/GTV Bremerhaven</v>
          </cell>
          <cell r="S5">
            <v>3</v>
          </cell>
        </row>
        <row r="7">
          <cell r="A7" t="str">
            <v>1-4</v>
          </cell>
          <cell r="B7" t="str">
            <v>Janssen/Märza</v>
          </cell>
          <cell r="C7" t="str">
            <v>-</v>
          </cell>
          <cell r="D7" t="str">
            <v>Seidel/Lewandowski</v>
          </cell>
          <cell r="E7" t="str">
            <v>Einzel1</v>
          </cell>
          <cell r="G7">
            <v>3</v>
          </cell>
          <cell r="H7">
            <v>0</v>
          </cell>
          <cell r="I7" t="str">
            <v>Einzel2</v>
          </cell>
          <cell r="K7">
            <v>2</v>
          </cell>
          <cell r="L7">
            <v>3</v>
          </cell>
          <cell r="M7" t="str">
            <v>Doppel</v>
          </cell>
          <cell r="O7">
            <v>3</v>
          </cell>
          <cell r="P7">
            <v>1</v>
          </cell>
          <cell r="Q7" t="str">
            <v>Gesamt</v>
          </cell>
          <cell r="S7">
            <v>2</v>
          </cell>
          <cell r="T7">
            <v>1</v>
          </cell>
        </row>
        <row r="8">
          <cell r="A8" t="str">
            <v>2-3</v>
          </cell>
          <cell r="B8" t="str">
            <v>Glüß/Fischer</v>
          </cell>
          <cell r="C8" t="str">
            <v>-</v>
          </cell>
          <cell r="D8" t="str">
            <v>Rehse/Wilke/Tefov</v>
          </cell>
          <cell r="E8" t="str">
            <v>Einzel1</v>
          </cell>
          <cell r="G8">
            <v>1</v>
          </cell>
          <cell r="H8">
            <v>3</v>
          </cell>
          <cell r="I8" t="str">
            <v>Einzel2</v>
          </cell>
          <cell r="K8">
            <v>1</v>
          </cell>
          <cell r="L8">
            <v>3</v>
          </cell>
          <cell r="M8" t="str">
            <v>Doppel</v>
          </cell>
          <cell r="Q8" t="str">
            <v>Gesamt</v>
          </cell>
          <cell r="S8">
            <v>0</v>
          </cell>
          <cell r="T8">
            <v>2</v>
          </cell>
        </row>
        <row r="9">
          <cell r="A9" t="str">
            <v>1-3</v>
          </cell>
          <cell r="B9" t="str">
            <v>Janssen/Märza</v>
          </cell>
          <cell r="C9" t="str">
            <v>-</v>
          </cell>
          <cell r="D9" t="str">
            <v>Rehse/Wilke/Tefov</v>
          </cell>
          <cell r="E9" t="str">
            <v>Einzel1</v>
          </cell>
          <cell r="G9">
            <v>2</v>
          </cell>
          <cell r="H9">
            <v>3</v>
          </cell>
          <cell r="I9" t="str">
            <v>Einzel2</v>
          </cell>
          <cell r="K9">
            <v>0</v>
          </cell>
          <cell r="L9">
            <v>3</v>
          </cell>
          <cell r="M9" t="str">
            <v>Doppel</v>
          </cell>
          <cell r="Q9" t="str">
            <v>Gesamt</v>
          </cell>
          <cell r="S9">
            <v>0</v>
          </cell>
          <cell r="T9">
            <v>2</v>
          </cell>
        </row>
        <row r="10">
          <cell r="A10" t="str">
            <v>4-2</v>
          </cell>
          <cell r="B10" t="str">
            <v>Seidel/Lewandowski</v>
          </cell>
          <cell r="C10" t="str">
            <v>-</v>
          </cell>
          <cell r="D10" t="str">
            <v>Glüß/Fischer</v>
          </cell>
          <cell r="E10" t="str">
            <v>Einzel1</v>
          </cell>
          <cell r="G10">
            <v>3</v>
          </cell>
          <cell r="H10">
            <v>1</v>
          </cell>
          <cell r="I10" t="str">
            <v>Einzel2</v>
          </cell>
          <cell r="K10">
            <v>3</v>
          </cell>
          <cell r="L10">
            <v>1</v>
          </cell>
          <cell r="M10" t="str">
            <v>Doppel</v>
          </cell>
          <cell r="Q10" t="str">
            <v>Gesamt</v>
          </cell>
          <cell r="S10">
            <v>2</v>
          </cell>
          <cell r="T10">
            <v>0</v>
          </cell>
        </row>
        <row r="11">
          <cell r="A11" t="str">
            <v>2-1</v>
          </cell>
          <cell r="B11" t="str">
            <v>Glüß/Fischer</v>
          </cell>
          <cell r="C11" t="str">
            <v>-</v>
          </cell>
          <cell r="D11" t="str">
            <v>Janssen/Märza</v>
          </cell>
          <cell r="E11" t="str">
            <v>Einzel1</v>
          </cell>
          <cell r="G11">
            <v>0</v>
          </cell>
          <cell r="H11">
            <v>3</v>
          </cell>
          <cell r="I11" t="str">
            <v>Einzel2</v>
          </cell>
          <cell r="K11">
            <v>3</v>
          </cell>
          <cell r="L11">
            <v>2</v>
          </cell>
          <cell r="M11" t="str">
            <v>Doppel</v>
          </cell>
          <cell r="O11">
            <v>2</v>
          </cell>
          <cell r="P11">
            <v>3</v>
          </cell>
          <cell r="Q11" t="str">
            <v>Gesamt</v>
          </cell>
          <cell r="S11">
            <v>1</v>
          </cell>
          <cell r="T11">
            <v>2</v>
          </cell>
        </row>
        <row r="12">
          <cell r="A12" t="str">
            <v>3-4</v>
          </cell>
          <cell r="B12" t="str">
            <v>Rehse/Wilke/Tefov</v>
          </cell>
          <cell r="C12" t="str">
            <v>-</v>
          </cell>
          <cell r="D12" t="str">
            <v>Seidel/Lewandowski</v>
          </cell>
          <cell r="E12" t="str">
            <v>Einzel1</v>
          </cell>
          <cell r="G12">
            <v>3</v>
          </cell>
          <cell r="H12">
            <v>1</v>
          </cell>
          <cell r="I12" t="str">
            <v>Einzel2</v>
          </cell>
          <cell r="K12">
            <v>3</v>
          </cell>
          <cell r="L12">
            <v>1</v>
          </cell>
          <cell r="M12" t="str">
            <v>Doppel</v>
          </cell>
          <cell r="Q12" t="str">
            <v>Gesamt</v>
          </cell>
          <cell r="S12">
            <v>2</v>
          </cell>
          <cell r="T12">
            <v>0</v>
          </cell>
        </row>
      </sheetData>
      <sheetData sheetId="3">
        <row r="2">
          <cell r="A2">
            <v>1</v>
          </cell>
          <cell r="B2" t="str">
            <v>Lorenz/Lorenz</v>
          </cell>
          <cell r="D2" t="str">
            <v>Vestische Straßenbahnen</v>
          </cell>
          <cell r="S2">
            <v>1</v>
          </cell>
        </row>
        <row r="3">
          <cell r="A3">
            <v>2</v>
          </cell>
          <cell r="B3" t="str">
            <v>Büttner/Kaczmarek</v>
          </cell>
          <cell r="D3" t="str">
            <v>SV Brunsrode/TSV Grasleben</v>
          </cell>
          <cell r="S3">
            <v>3</v>
          </cell>
        </row>
        <row r="4">
          <cell r="A4">
            <v>3</v>
          </cell>
          <cell r="B4" t="str">
            <v>Stehr/Kruse</v>
          </cell>
          <cell r="D4" t="str">
            <v>VfL Stade/MTSV Oederquart</v>
          </cell>
          <cell r="S4">
            <v>4</v>
          </cell>
        </row>
        <row r="5">
          <cell r="A5">
            <v>4</v>
          </cell>
          <cell r="B5" t="str">
            <v>Wenkens/Tralau</v>
          </cell>
          <cell r="D5" t="str">
            <v>SC Alstertal-Langenhorn</v>
          </cell>
          <cell r="S5">
            <v>2</v>
          </cell>
        </row>
      </sheetData>
      <sheetData sheetId="4">
        <row r="2">
          <cell r="A2">
            <v>1</v>
          </cell>
          <cell r="B2" t="str">
            <v>Chen/Caliskan - Aufgabe 0:30</v>
          </cell>
          <cell r="D2" t="str">
            <v>TSR Wilhelmshaven</v>
          </cell>
          <cell r="S2">
            <v>3</v>
          </cell>
        </row>
        <row r="3">
          <cell r="A3">
            <v>2</v>
          </cell>
          <cell r="B3" t="str">
            <v>Lüken/Hinrichs/Rothenhäuser</v>
          </cell>
          <cell r="D3" t="str">
            <v>Team Cafeteria</v>
          </cell>
          <cell r="S3">
            <v>2</v>
          </cell>
        </row>
        <row r="4">
          <cell r="A4">
            <v>3</v>
          </cell>
          <cell r="B4" t="str">
            <v>Wefer/Luginbühl</v>
          </cell>
          <cell r="D4" t="str">
            <v>TuS Wahnbek</v>
          </cell>
          <cell r="S4">
            <v>1</v>
          </cell>
        </row>
        <row r="5">
          <cell r="A5">
            <v>4</v>
          </cell>
          <cell r="B5" t="str">
            <v>Müller/Eilers</v>
          </cell>
          <cell r="D5" t="str">
            <v>AT Rodenkirchen/Berlin</v>
          </cell>
          <cell r="S5">
            <v>4</v>
          </cell>
        </row>
      </sheetData>
      <sheetData sheetId="5">
        <row r="2">
          <cell r="A2">
            <v>1</v>
          </cell>
          <cell r="B2" t="str">
            <v>Blazek/Genz</v>
          </cell>
          <cell r="D2" t="str">
            <v>VfL Etr. Hannover/Tura Bremen</v>
          </cell>
          <cell r="S2">
            <v>1</v>
          </cell>
        </row>
        <row r="3">
          <cell r="A3">
            <v>2</v>
          </cell>
          <cell r="B3" t="str">
            <v>Lippe/Gengatharan</v>
          </cell>
          <cell r="D3" t="str">
            <v>TSV Adendorf</v>
          </cell>
          <cell r="S3">
            <v>2</v>
          </cell>
        </row>
        <row r="4">
          <cell r="A4">
            <v>3</v>
          </cell>
          <cell r="B4" t="str">
            <v>Filbrandt/Kalamala</v>
          </cell>
          <cell r="D4" t="str">
            <v>SC Alstertal-Langenhorn</v>
          </cell>
          <cell r="S4">
            <v>3</v>
          </cell>
        </row>
        <row r="5">
          <cell r="A5">
            <v>4</v>
          </cell>
          <cell r="B5" t="str">
            <v>Kroll/Rudolf</v>
          </cell>
          <cell r="D5" t="str">
            <v>Vestische Straßenbahnen</v>
          </cell>
          <cell r="S5">
            <v>4</v>
          </cell>
        </row>
      </sheetData>
      <sheetData sheetId="6">
        <row r="2">
          <cell r="A2">
            <v>1</v>
          </cell>
          <cell r="B2" t="str">
            <v>Sobing/Metko</v>
          </cell>
          <cell r="D2" t="str">
            <v>TV Oyten</v>
          </cell>
          <cell r="S2">
            <v>2</v>
          </cell>
        </row>
        <row r="3">
          <cell r="A3">
            <v>2</v>
          </cell>
          <cell r="B3" t="str">
            <v>Steinmeyer/Kloppmann</v>
          </cell>
          <cell r="D3" t="str">
            <v>Arminia Hannover</v>
          </cell>
          <cell r="S3">
            <v>1</v>
          </cell>
        </row>
        <row r="4">
          <cell r="A4">
            <v>3</v>
          </cell>
          <cell r="B4" t="str">
            <v>Pfeiffer/Pfeiffer</v>
          </cell>
          <cell r="D4" t="str">
            <v>TTC Abtsdorf/ohne</v>
          </cell>
          <cell r="S4">
            <v>4</v>
          </cell>
        </row>
        <row r="5">
          <cell r="A5">
            <v>4</v>
          </cell>
          <cell r="B5" t="str">
            <v>Höse/Röglin</v>
          </cell>
          <cell r="D5" t="str">
            <v>SC Alstertal-Langenhorn</v>
          </cell>
          <cell r="S5">
            <v>3</v>
          </cell>
        </row>
      </sheetData>
      <sheetData sheetId="7">
        <row r="2">
          <cell r="A2">
            <v>1</v>
          </cell>
          <cell r="B2" t="str">
            <v>Braucks/Murase</v>
          </cell>
          <cell r="D2" t="str">
            <v>TSV Adendorf</v>
          </cell>
          <cell r="S2">
            <v>2</v>
          </cell>
        </row>
        <row r="3">
          <cell r="A3">
            <v>2</v>
          </cell>
          <cell r="B3" t="str">
            <v>Mast/Foitzik</v>
          </cell>
          <cell r="D3" t="str">
            <v>Vestische Straßenbahnen</v>
          </cell>
          <cell r="S3">
            <v>1</v>
          </cell>
        </row>
        <row r="4">
          <cell r="A4">
            <v>3</v>
          </cell>
          <cell r="B4" t="str">
            <v>Biermann/Biermann</v>
          </cell>
          <cell r="D4" t="str">
            <v>SV Brokeloh</v>
          </cell>
          <cell r="S4">
            <v>4</v>
          </cell>
        </row>
        <row r="5">
          <cell r="A5">
            <v>4</v>
          </cell>
          <cell r="B5" t="str">
            <v>Steinau/Freese</v>
          </cell>
          <cell r="D5" t="str">
            <v>MTV Jever/Heidmühler FC</v>
          </cell>
          <cell r="S5">
            <v>3</v>
          </cell>
        </row>
      </sheetData>
      <sheetData sheetId="8">
        <row r="2">
          <cell r="A2">
            <v>1</v>
          </cell>
          <cell r="B2" t="str">
            <v>Dietze/Neumann</v>
          </cell>
          <cell r="D2" t="str">
            <v>MTV Fliegenberg/TSV Burgdorf</v>
          </cell>
          <cell r="S2">
            <v>1</v>
          </cell>
        </row>
        <row r="3">
          <cell r="A3">
            <v>2</v>
          </cell>
          <cell r="B3" t="str">
            <v>Freels/Peters/Schaub</v>
          </cell>
          <cell r="D3" t="str">
            <v>AT Rodenkirchen/TTV Stadtallendorf</v>
          </cell>
          <cell r="S3">
            <v>2</v>
          </cell>
        </row>
        <row r="4">
          <cell r="A4">
            <v>3</v>
          </cell>
          <cell r="B4" t="str">
            <v>Baake/Gerdes</v>
          </cell>
          <cell r="D4" t="str">
            <v>SV Büppel</v>
          </cell>
          <cell r="S4">
            <v>3</v>
          </cell>
        </row>
        <row r="5">
          <cell r="A5">
            <v>4</v>
          </cell>
          <cell r="B5" t="str">
            <v>Groh/Sellentin</v>
          </cell>
          <cell r="D5" t="str">
            <v>MTV Jever</v>
          </cell>
          <cell r="S5">
            <v>4</v>
          </cell>
        </row>
      </sheetData>
      <sheetData sheetId="9">
        <row r="2">
          <cell r="A2">
            <v>1</v>
          </cell>
          <cell r="B2" t="str">
            <v>Jerlitschka/Wagemann</v>
          </cell>
          <cell r="D2" t="str">
            <v>SC Blau-Gelb W'haven/TuS Glarum</v>
          </cell>
          <cell r="S2">
            <v>3</v>
          </cell>
        </row>
        <row r="3">
          <cell r="A3">
            <v>2</v>
          </cell>
          <cell r="B3" t="str">
            <v>Scherf/Kämpfe</v>
          </cell>
          <cell r="D3" t="str">
            <v>TV Stuhr</v>
          </cell>
          <cell r="S3">
            <v>2</v>
          </cell>
        </row>
        <row r="4">
          <cell r="A4">
            <v>3</v>
          </cell>
          <cell r="B4" t="str">
            <v>Filbrandt/Rybak</v>
          </cell>
          <cell r="D4" t="str">
            <v>SC Alstertal-Langenhorn</v>
          </cell>
          <cell r="S4">
            <v>4</v>
          </cell>
        </row>
        <row r="5">
          <cell r="A5">
            <v>4</v>
          </cell>
          <cell r="B5" t="str">
            <v>Wechsler/Jürgens,F.</v>
          </cell>
          <cell r="D5" t="str">
            <v>Heidmühler FC/TuS Schwachhausen</v>
          </cell>
          <cell r="S5">
            <v>1</v>
          </cell>
        </row>
      </sheetData>
      <sheetData sheetId="10">
        <row r="2">
          <cell r="A2">
            <v>1</v>
          </cell>
          <cell r="B2" t="str">
            <v>Janßen/Bertus</v>
          </cell>
          <cell r="D2" t="str">
            <v>SG Cleverns-Sandel/SV Ahlem</v>
          </cell>
          <cell r="W2">
            <v>2</v>
          </cell>
        </row>
        <row r="3">
          <cell r="A3">
            <v>2</v>
          </cell>
          <cell r="B3" t="str">
            <v>Kohlrautz/Kozik</v>
          </cell>
          <cell r="D3" t="str">
            <v>TSR Wilhelmshaven</v>
          </cell>
          <cell r="W3">
            <v>1</v>
          </cell>
        </row>
        <row r="4">
          <cell r="A4">
            <v>3</v>
          </cell>
          <cell r="B4" t="str">
            <v>Breede/Alberti</v>
          </cell>
          <cell r="D4" t="str">
            <v>VfL Stade</v>
          </cell>
          <cell r="W4">
            <v>3</v>
          </cell>
        </row>
        <row r="5">
          <cell r="A5">
            <v>4</v>
          </cell>
          <cell r="B5" t="str">
            <v>Schröder/Reimer</v>
          </cell>
          <cell r="D5" t="str">
            <v>TV Oyten</v>
          </cell>
          <cell r="W5">
            <v>5</v>
          </cell>
        </row>
        <row r="6">
          <cell r="A6">
            <v>5</v>
          </cell>
          <cell r="B6" t="str">
            <v>Kochubey/Münch</v>
          </cell>
          <cell r="D6" t="str">
            <v>TuS Ofen</v>
          </cell>
          <cell r="W6">
            <v>4</v>
          </cell>
        </row>
        <row r="7">
          <cell r="A7">
            <v>6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9">
          <cell r="A9" t="str">
            <v>1-6</v>
          </cell>
          <cell r="B9" t="str">
            <v>Janßen/Bertus</v>
          </cell>
          <cell r="C9" t="str">
            <v>-</v>
          </cell>
          <cell r="D9" t="str">
            <v/>
          </cell>
          <cell r="E9" t="str">
            <v>Einzel1</v>
          </cell>
          <cell r="I9" t="str">
            <v>Einzel2</v>
          </cell>
          <cell r="M9" t="str">
            <v>Doppel</v>
          </cell>
          <cell r="Q9" t="str">
            <v>Gesamt</v>
          </cell>
          <cell r="S9" t="str">
            <v/>
          </cell>
          <cell r="T9" t="str">
            <v/>
          </cell>
        </row>
        <row r="10">
          <cell r="A10" t="str">
            <v>2-5</v>
          </cell>
          <cell r="B10" t="str">
            <v>Kohlrautz/Kozik</v>
          </cell>
          <cell r="C10" t="str">
            <v>-</v>
          </cell>
          <cell r="D10" t="str">
            <v>Kochubey/Münch</v>
          </cell>
          <cell r="E10" t="str">
            <v>Einzel1</v>
          </cell>
          <cell r="G10">
            <v>3</v>
          </cell>
          <cell r="H10">
            <v>0</v>
          </cell>
          <cell r="I10" t="str">
            <v>Einzel2</v>
          </cell>
          <cell r="K10">
            <v>1</v>
          </cell>
          <cell r="L10">
            <v>3</v>
          </cell>
          <cell r="M10" t="str">
            <v>Doppel</v>
          </cell>
          <cell r="O10">
            <v>3</v>
          </cell>
          <cell r="P10">
            <v>0</v>
          </cell>
          <cell r="Q10" t="str">
            <v>Gesamt</v>
          </cell>
          <cell r="S10">
            <v>2</v>
          </cell>
          <cell r="T10">
            <v>1</v>
          </cell>
        </row>
        <row r="11">
          <cell r="A11" t="str">
            <v>3-4</v>
          </cell>
          <cell r="B11" t="str">
            <v>Breede/Alberti</v>
          </cell>
          <cell r="C11" t="str">
            <v>-</v>
          </cell>
          <cell r="D11" t="str">
            <v>Schröder/Reimer</v>
          </cell>
          <cell r="E11" t="str">
            <v>Einzel1</v>
          </cell>
          <cell r="G11">
            <v>3</v>
          </cell>
          <cell r="H11">
            <v>1</v>
          </cell>
          <cell r="I11" t="str">
            <v>Einzel2</v>
          </cell>
          <cell r="K11">
            <v>3</v>
          </cell>
          <cell r="L11">
            <v>0</v>
          </cell>
          <cell r="M11" t="str">
            <v>Doppel</v>
          </cell>
          <cell r="Q11" t="str">
            <v>Gesamt</v>
          </cell>
          <cell r="S11">
            <v>2</v>
          </cell>
          <cell r="T11">
            <v>0</v>
          </cell>
        </row>
        <row r="12">
          <cell r="A12" t="str">
            <v>3-5</v>
          </cell>
          <cell r="B12" t="str">
            <v>Breede/Alberti</v>
          </cell>
          <cell r="C12" t="str">
            <v>-</v>
          </cell>
          <cell r="D12" t="str">
            <v>Kochubey/Münch</v>
          </cell>
          <cell r="E12" t="str">
            <v>Einzel1</v>
          </cell>
          <cell r="G12">
            <v>3</v>
          </cell>
          <cell r="H12">
            <v>0</v>
          </cell>
          <cell r="I12" t="str">
            <v>Einzel2</v>
          </cell>
          <cell r="K12">
            <v>3</v>
          </cell>
          <cell r="L12">
            <v>2</v>
          </cell>
          <cell r="M12" t="str">
            <v>Doppel</v>
          </cell>
          <cell r="Q12" t="str">
            <v>Gesamt</v>
          </cell>
          <cell r="S12">
            <v>2</v>
          </cell>
          <cell r="T12">
            <v>0</v>
          </cell>
        </row>
        <row r="13">
          <cell r="A13" t="str">
            <v>4-6</v>
          </cell>
          <cell r="B13" t="str">
            <v>Schröder/Reimer</v>
          </cell>
          <cell r="C13" t="str">
            <v>-</v>
          </cell>
          <cell r="D13" t="str">
            <v/>
          </cell>
          <cell r="E13" t="str">
            <v>Einzel1</v>
          </cell>
          <cell r="I13" t="str">
            <v>Einzel2</v>
          </cell>
          <cell r="M13" t="str">
            <v>Doppel</v>
          </cell>
          <cell r="Q13" t="str">
            <v>Gesamt</v>
          </cell>
          <cell r="S13" t="str">
            <v/>
          </cell>
          <cell r="T13" t="str">
            <v/>
          </cell>
        </row>
        <row r="14">
          <cell r="A14" t="str">
            <v>1-2</v>
          </cell>
          <cell r="B14" t="str">
            <v>Janßen/Bertus</v>
          </cell>
          <cell r="C14" t="str">
            <v>-</v>
          </cell>
          <cell r="D14" t="str">
            <v>Kohlrautz/Kozik</v>
          </cell>
          <cell r="E14" t="str">
            <v>Einzel1</v>
          </cell>
          <cell r="G14">
            <v>0</v>
          </cell>
          <cell r="H14">
            <v>3</v>
          </cell>
          <cell r="I14" t="str">
            <v>Einzel2</v>
          </cell>
          <cell r="K14">
            <v>0</v>
          </cell>
          <cell r="L14">
            <v>3</v>
          </cell>
          <cell r="M14" t="str">
            <v>Doppel</v>
          </cell>
          <cell r="Q14" t="str">
            <v>Gesamt</v>
          </cell>
          <cell r="S14">
            <v>0</v>
          </cell>
          <cell r="T14">
            <v>2</v>
          </cell>
        </row>
        <row r="15">
          <cell r="A15" t="str">
            <v>2-6</v>
          </cell>
          <cell r="B15" t="str">
            <v>Kohlrautz/Kozik</v>
          </cell>
          <cell r="C15" t="str">
            <v>-</v>
          </cell>
          <cell r="D15" t="str">
            <v/>
          </cell>
          <cell r="E15" t="str">
            <v>Einzel1</v>
          </cell>
          <cell r="I15" t="str">
            <v>Einzel2</v>
          </cell>
          <cell r="M15" t="str">
            <v>Doppel</v>
          </cell>
          <cell r="Q15" t="str">
            <v>Gesamt</v>
          </cell>
          <cell r="S15" t="str">
            <v/>
          </cell>
          <cell r="T15" t="str">
            <v/>
          </cell>
        </row>
        <row r="16">
          <cell r="A16" t="str">
            <v>3-1</v>
          </cell>
          <cell r="B16" t="str">
            <v>Breede/Alberti</v>
          </cell>
          <cell r="C16" t="str">
            <v>-</v>
          </cell>
          <cell r="D16" t="str">
            <v>Janßen/Bertus</v>
          </cell>
          <cell r="E16" t="str">
            <v>Einzel1</v>
          </cell>
          <cell r="G16">
            <v>2</v>
          </cell>
          <cell r="H16">
            <v>3</v>
          </cell>
          <cell r="I16" t="str">
            <v>Einzel2</v>
          </cell>
          <cell r="K16">
            <v>3</v>
          </cell>
          <cell r="L16">
            <v>1</v>
          </cell>
          <cell r="M16" t="str">
            <v>Doppel</v>
          </cell>
          <cell r="O16">
            <v>2</v>
          </cell>
          <cell r="P16">
            <v>3</v>
          </cell>
          <cell r="Q16" t="str">
            <v>Gesamt</v>
          </cell>
          <cell r="S16">
            <v>1</v>
          </cell>
          <cell r="T16">
            <v>2</v>
          </cell>
        </row>
        <row r="17">
          <cell r="A17" t="str">
            <v>5-4</v>
          </cell>
          <cell r="B17" t="str">
            <v>Kochubey/Münch</v>
          </cell>
          <cell r="C17" t="str">
            <v>-</v>
          </cell>
          <cell r="D17" t="str">
            <v>Schröder/Reimer</v>
          </cell>
          <cell r="E17" t="str">
            <v>Einzel1</v>
          </cell>
          <cell r="G17">
            <v>3</v>
          </cell>
          <cell r="H17">
            <v>0</v>
          </cell>
          <cell r="I17" t="str">
            <v>Einzel2</v>
          </cell>
          <cell r="K17">
            <v>3</v>
          </cell>
          <cell r="L17">
            <v>0</v>
          </cell>
          <cell r="M17" t="str">
            <v>Doppel</v>
          </cell>
          <cell r="Q17" t="str">
            <v>Gesamt</v>
          </cell>
          <cell r="S17">
            <v>2</v>
          </cell>
          <cell r="T17">
            <v>0</v>
          </cell>
        </row>
        <row r="18">
          <cell r="A18" t="str">
            <v>5-6</v>
          </cell>
          <cell r="B18" t="str">
            <v>Kochubey/Münch</v>
          </cell>
          <cell r="C18" t="str">
            <v>-</v>
          </cell>
          <cell r="D18" t="str">
            <v/>
          </cell>
          <cell r="E18" t="str">
            <v>Einzel1</v>
          </cell>
          <cell r="I18" t="str">
            <v>Einzel2</v>
          </cell>
          <cell r="M18" t="str">
            <v>Doppel</v>
          </cell>
          <cell r="Q18" t="str">
            <v>Gesamt</v>
          </cell>
          <cell r="S18" t="str">
            <v/>
          </cell>
          <cell r="T18" t="str">
            <v/>
          </cell>
        </row>
        <row r="19">
          <cell r="A19" t="str">
            <v>2-3</v>
          </cell>
          <cell r="B19" t="str">
            <v>Kohlrautz/Kozik</v>
          </cell>
          <cell r="C19" t="str">
            <v>-</v>
          </cell>
          <cell r="D19" t="str">
            <v>Breede/Alberti</v>
          </cell>
          <cell r="E19" t="str">
            <v>Einzel1</v>
          </cell>
          <cell r="G19">
            <v>3</v>
          </cell>
          <cell r="H19">
            <v>2</v>
          </cell>
          <cell r="I19" t="str">
            <v>Einzel2</v>
          </cell>
          <cell r="K19">
            <v>0</v>
          </cell>
          <cell r="L19">
            <v>3</v>
          </cell>
          <cell r="M19" t="str">
            <v>Doppel</v>
          </cell>
          <cell r="O19">
            <v>3</v>
          </cell>
          <cell r="P19">
            <v>1</v>
          </cell>
          <cell r="Q19" t="str">
            <v>Gesamt</v>
          </cell>
          <cell r="S19">
            <v>2</v>
          </cell>
          <cell r="T19">
            <v>1</v>
          </cell>
        </row>
        <row r="20">
          <cell r="A20" t="str">
            <v>1-4</v>
          </cell>
          <cell r="B20" t="str">
            <v>Janßen/Bertus</v>
          </cell>
          <cell r="C20" t="str">
            <v>-</v>
          </cell>
          <cell r="D20" t="str">
            <v>Schröder/Reimer</v>
          </cell>
          <cell r="E20" t="str">
            <v>Einzel1</v>
          </cell>
          <cell r="G20">
            <v>3</v>
          </cell>
          <cell r="H20">
            <v>1</v>
          </cell>
          <cell r="I20" t="str">
            <v>Einzel2</v>
          </cell>
          <cell r="K20">
            <v>2</v>
          </cell>
          <cell r="L20">
            <v>3</v>
          </cell>
          <cell r="M20" t="str">
            <v>Doppel</v>
          </cell>
          <cell r="O20">
            <v>3</v>
          </cell>
          <cell r="P20">
            <v>1</v>
          </cell>
          <cell r="Q20" t="str">
            <v>Gesamt</v>
          </cell>
          <cell r="S20">
            <v>2</v>
          </cell>
          <cell r="T20">
            <v>1</v>
          </cell>
        </row>
        <row r="21">
          <cell r="A21" t="str">
            <v>1-5</v>
          </cell>
          <cell r="B21" t="str">
            <v>Janßen/Bertus</v>
          </cell>
          <cell r="C21" t="str">
            <v>-</v>
          </cell>
          <cell r="D21" t="str">
            <v>Kochubey/Münch</v>
          </cell>
          <cell r="E21" t="str">
            <v>Einzel1</v>
          </cell>
          <cell r="G21">
            <v>3</v>
          </cell>
          <cell r="H21">
            <v>0</v>
          </cell>
          <cell r="I21" t="str">
            <v>Einzel2</v>
          </cell>
          <cell r="K21">
            <v>3</v>
          </cell>
          <cell r="L21">
            <v>2</v>
          </cell>
          <cell r="M21" t="str">
            <v>Doppel</v>
          </cell>
          <cell r="Q21" t="str">
            <v>Gesamt</v>
          </cell>
          <cell r="S21">
            <v>2</v>
          </cell>
          <cell r="T21">
            <v>0</v>
          </cell>
        </row>
        <row r="22">
          <cell r="A22" t="str">
            <v>3-6</v>
          </cell>
          <cell r="B22" t="str">
            <v>Breede/Alberti</v>
          </cell>
          <cell r="C22" t="str">
            <v>-</v>
          </cell>
          <cell r="D22" t="str">
            <v/>
          </cell>
          <cell r="E22" t="str">
            <v>Einzel1</v>
          </cell>
          <cell r="I22" t="str">
            <v>Einzel2</v>
          </cell>
          <cell r="M22" t="str">
            <v>Doppel</v>
          </cell>
          <cell r="Q22" t="str">
            <v>Gesamt</v>
          </cell>
          <cell r="S22" t="str">
            <v/>
          </cell>
          <cell r="T22" t="str">
            <v/>
          </cell>
        </row>
        <row r="23">
          <cell r="A23" t="str">
            <v>4-2</v>
          </cell>
          <cell r="B23" t="str">
            <v>Schröder/Reimer</v>
          </cell>
          <cell r="C23" t="str">
            <v>-</v>
          </cell>
          <cell r="D23" t="str">
            <v>Kohlrautz/Kozik</v>
          </cell>
          <cell r="E23" t="str">
            <v>Einzel1</v>
          </cell>
          <cell r="G23">
            <v>3</v>
          </cell>
          <cell r="H23">
            <v>0</v>
          </cell>
          <cell r="I23" t="str">
            <v>Einzel2</v>
          </cell>
          <cell r="K23">
            <v>2</v>
          </cell>
          <cell r="L23">
            <v>3</v>
          </cell>
          <cell r="M23" t="str">
            <v>Doppel</v>
          </cell>
          <cell r="O23">
            <v>1</v>
          </cell>
          <cell r="P23">
            <v>3</v>
          </cell>
          <cell r="Q23" t="str">
            <v>Gesamt</v>
          </cell>
          <cell r="S23">
            <v>1</v>
          </cell>
          <cell r="T23">
            <v>2</v>
          </cell>
        </row>
      </sheetData>
      <sheetData sheetId="11">
        <row r="2">
          <cell r="A2">
            <v>1</v>
          </cell>
          <cell r="B2" t="str">
            <v>Seidel/Ducrée</v>
          </cell>
          <cell r="D2" t="str">
            <v>DJK Franz Sales Haus Essen</v>
          </cell>
          <cell r="S2">
            <v>2</v>
          </cell>
        </row>
        <row r="3">
          <cell r="A3">
            <v>2</v>
          </cell>
          <cell r="B3" t="str">
            <v>Ha/Mudroncek</v>
          </cell>
          <cell r="D3" t="str">
            <v>TuS Sande/ohne</v>
          </cell>
          <cell r="S3">
            <v>4</v>
          </cell>
        </row>
        <row r="4">
          <cell r="A4">
            <v>3</v>
          </cell>
          <cell r="B4" t="str">
            <v>Meints/Kraft</v>
          </cell>
          <cell r="D4" t="str">
            <v>SV Ochtersum</v>
          </cell>
          <cell r="S4">
            <v>3</v>
          </cell>
        </row>
        <row r="5">
          <cell r="A5">
            <v>4</v>
          </cell>
          <cell r="B5" t="str">
            <v>Schröder/Biermann</v>
          </cell>
          <cell r="D5" t="str">
            <v>SV Brokeloh</v>
          </cell>
          <cell r="S5">
            <v>1</v>
          </cell>
        </row>
      </sheetData>
      <sheetData sheetId="12">
        <row r="2">
          <cell r="A2">
            <v>1</v>
          </cell>
          <cell r="B2" t="str">
            <v>Schlär/Immer</v>
          </cell>
          <cell r="D2" t="str">
            <v>TV Stuhr</v>
          </cell>
          <cell r="S2">
            <v>2</v>
          </cell>
        </row>
        <row r="3">
          <cell r="A3">
            <v>2</v>
          </cell>
          <cell r="B3" t="str">
            <v>Kraft/Vanselow</v>
          </cell>
          <cell r="D3" t="str">
            <v>TSV Adendorf/SV Aufbau Boizenburg</v>
          </cell>
          <cell r="S3">
            <v>1</v>
          </cell>
        </row>
        <row r="4">
          <cell r="A4">
            <v>3</v>
          </cell>
          <cell r="B4" t="str">
            <v>Corswandt/Rothenhäuser/Rust</v>
          </cell>
          <cell r="D4" t="str">
            <v>Altonaer TV/TV Lokstedt/TTC Remels</v>
          </cell>
          <cell r="S4">
            <v>3</v>
          </cell>
        </row>
        <row r="5">
          <cell r="A5">
            <v>4</v>
          </cell>
          <cell r="B5" t="str">
            <v>Garbis/Bremer</v>
          </cell>
          <cell r="D5" t="str">
            <v>Heidmühler FC/TuS Oestringen</v>
          </cell>
          <cell r="S5">
            <v>4</v>
          </cell>
        </row>
      </sheetData>
      <sheetData sheetId="13">
        <row r="2">
          <cell r="A2">
            <v>1</v>
          </cell>
          <cell r="B2" t="str">
            <v>Probian/Sandstede</v>
          </cell>
          <cell r="D2" t="str">
            <v>SV Büppel</v>
          </cell>
          <cell r="S2">
            <v>1</v>
          </cell>
        </row>
        <row r="3">
          <cell r="A3">
            <v>2</v>
          </cell>
          <cell r="B3" t="str">
            <v>Hillmer/Hera</v>
          </cell>
          <cell r="D3" t="str">
            <v>SC Blau-Gelb Wilhelmshaven</v>
          </cell>
          <cell r="S3">
            <v>2</v>
          </cell>
        </row>
        <row r="4">
          <cell r="A4">
            <v>3</v>
          </cell>
          <cell r="B4" t="str">
            <v>Schran/Freese/Böhnke</v>
          </cell>
          <cell r="D4" t="str">
            <v>MTV Jever</v>
          </cell>
          <cell r="S4">
            <v>4</v>
          </cell>
        </row>
        <row r="5">
          <cell r="A5">
            <v>4</v>
          </cell>
          <cell r="B5" t="str">
            <v>Janssen/Janssen</v>
          </cell>
          <cell r="D5" t="str">
            <v>SV Ochtersum</v>
          </cell>
          <cell r="S5">
            <v>3</v>
          </cell>
        </row>
      </sheetData>
      <sheetData sheetId="14">
        <row r="2">
          <cell r="A2">
            <v>1</v>
          </cell>
          <cell r="B2" t="str">
            <v>Jürgens,B./Friesenborg</v>
          </cell>
          <cell r="D2" t="str">
            <v>Heidmühler FC</v>
          </cell>
          <cell r="S2">
            <v>2</v>
          </cell>
        </row>
        <row r="3">
          <cell r="A3">
            <v>2</v>
          </cell>
          <cell r="B3" t="str">
            <v>Thoborg/Vollmers</v>
          </cell>
          <cell r="D3" t="str">
            <v>TV Wischhafen</v>
          </cell>
          <cell r="S3">
            <v>1</v>
          </cell>
        </row>
        <row r="4">
          <cell r="A4">
            <v>3</v>
          </cell>
          <cell r="B4" t="str">
            <v>Targowski/Dannenberg,M.</v>
          </cell>
          <cell r="D4" t="str">
            <v>SSV Rodewald</v>
          </cell>
          <cell r="S4">
            <v>3</v>
          </cell>
        </row>
        <row r="5">
          <cell r="A5">
            <v>4</v>
          </cell>
          <cell r="B5" t="str">
            <v>Merzenich/Harms</v>
          </cell>
          <cell r="D5" t="str">
            <v>DJK Etr. Erle/Heidmühler FC</v>
          </cell>
          <cell r="S5">
            <v>4</v>
          </cell>
        </row>
      </sheetData>
      <sheetData sheetId="15">
        <row r="2">
          <cell r="A2">
            <v>1</v>
          </cell>
          <cell r="B2" t="str">
            <v>Becker/Thomzig</v>
          </cell>
          <cell r="D2" t="str">
            <v>Vestische Straßenbahnen</v>
          </cell>
          <cell r="S2">
            <v>2</v>
          </cell>
        </row>
        <row r="3">
          <cell r="A3">
            <v>2</v>
          </cell>
          <cell r="B3" t="str">
            <v>Caspers/Peter</v>
          </cell>
          <cell r="D3" t="str">
            <v>TV Oyten</v>
          </cell>
          <cell r="S3">
            <v>4</v>
          </cell>
        </row>
        <row r="4">
          <cell r="A4">
            <v>3</v>
          </cell>
          <cell r="B4" t="str">
            <v>Lefeld/Schmalfeld</v>
          </cell>
          <cell r="D4" t="str">
            <v>DJK Franz Sales Haus Essen</v>
          </cell>
          <cell r="S4">
            <v>1</v>
          </cell>
        </row>
        <row r="5">
          <cell r="A5">
            <v>4</v>
          </cell>
          <cell r="B5" t="str">
            <v>Rix/Kiesewetter</v>
          </cell>
          <cell r="D5" t="str">
            <v>MTV Jever</v>
          </cell>
          <cell r="S5">
            <v>3</v>
          </cell>
        </row>
      </sheetData>
      <sheetData sheetId="16">
        <row r="2">
          <cell r="A2">
            <v>1</v>
          </cell>
          <cell r="B2" t="str">
            <v>Hildebrandt/Gundlach</v>
          </cell>
          <cell r="D2" t="str">
            <v>ESV RW Göttingen/Meiendorfer SV</v>
          </cell>
          <cell r="S2">
            <v>1</v>
          </cell>
        </row>
        <row r="3">
          <cell r="A3">
            <v>2</v>
          </cell>
          <cell r="B3" t="str">
            <v>Diekmann/Krause</v>
          </cell>
          <cell r="D3" t="str">
            <v>Spvg. Eicken</v>
          </cell>
          <cell r="S3">
            <v>3</v>
          </cell>
        </row>
        <row r="4">
          <cell r="A4">
            <v>3</v>
          </cell>
          <cell r="B4" t="str">
            <v>Runte/Dannenberg,P./Heide-mann</v>
          </cell>
          <cell r="D4" t="str">
            <v>TSV Schneeren</v>
          </cell>
          <cell r="S4">
            <v>2</v>
          </cell>
        </row>
        <row r="5">
          <cell r="A5">
            <v>4</v>
          </cell>
          <cell r="B5" t="str">
            <v>Brocksema/Bromberger</v>
          </cell>
          <cell r="D5" t="str">
            <v>TuS Horsten</v>
          </cell>
          <cell r="S5">
            <v>4</v>
          </cell>
        </row>
      </sheetData>
      <sheetData sheetId="17">
        <row r="2">
          <cell r="A2">
            <v>1</v>
          </cell>
          <cell r="B2" t="str">
            <v>Bache/Mester</v>
          </cell>
          <cell r="D2" t="str">
            <v>TTG Jade</v>
          </cell>
          <cell r="S2">
            <v>2</v>
          </cell>
        </row>
        <row r="3">
          <cell r="A3">
            <v>2</v>
          </cell>
          <cell r="B3" t="str">
            <v>Voß/Bischoff</v>
          </cell>
          <cell r="D3" t="str">
            <v>DJK Franz Sales Haus Essen</v>
          </cell>
          <cell r="S3">
            <v>1</v>
          </cell>
        </row>
        <row r="4">
          <cell r="A4">
            <v>3</v>
          </cell>
          <cell r="B4" t="str">
            <v>Hermann/Litzenburger</v>
          </cell>
          <cell r="D4" t="str">
            <v>Arminia Hannover</v>
          </cell>
          <cell r="S4">
            <v>3</v>
          </cell>
        </row>
        <row r="5">
          <cell r="A5">
            <v>4</v>
          </cell>
          <cell r="B5" t="str">
            <v>Rodiek/Renken</v>
          </cell>
          <cell r="D5" t="str">
            <v>TSG Hatten-Sandkrug/TuS Ofen</v>
          </cell>
          <cell r="S5">
            <v>4</v>
          </cell>
        </row>
      </sheetData>
      <sheetData sheetId="18">
        <row r="2">
          <cell r="A2">
            <v>1</v>
          </cell>
          <cell r="B2" t="str">
            <v>Bock/Kaminski</v>
          </cell>
          <cell r="D2" t="str">
            <v>DJK Franz Sales Haus Essen</v>
          </cell>
          <cell r="S2">
            <v>2</v>
          </cell>
        </row>
        <row r="3">
          <cell r="A3">
            <v>2</v>
          </cell>
          <cell r="B3" t="str">
            <v>Wilken/Wilken</v>
          </cell>
          <cell r="D3" t="str">
            <v>MTV Jever</v>
          </cell>
          <cell r="S3">
            <v>4</v>
          </cell>
        </row>
        <row r="4">
          <cell r="A4">
            <v>3</v>
          </cell>
          <cell r="B4" t="str">
            <v>Manteufel/Eckhoff</v>
          </cell>
          <cell r="D4" t="str">
            <v>BSG Gartenfreunde Bremen/TuS Nartum</v>
          </cell>
          <cell r="S4">
            <v>1</v>
          </cell>
        </row>
        <row r="5">
          <cell r="A5">
            <v>4</v>
          </cell>
          <cell r="B5" t="str">
            <v>Flor/Stegemann</v>
          </cell>
          <cell r="D5" t="str">
            <v>TSV Schaalby</v>
          </cell>
          <cell r="S5">
            <v>3</v>
          </cell>
        </row>
        <row r="7">
          <cell r="A7" t="str">
            <v>1-4</v>
          </cell>
          <cell r="B7" t="str">
            <v>Bock/Kaminski</v>
          </cell>
          <cell r="C7" t="str">
            <v>-</v>
          </cell>
          <cell r="D7" t="str">
            <v>Flor/Stegemann</v>
          </cell>
        </row>
      </sheetData>
      <sheetData sheetId="19">
        <row r="2">
          <cell r="A2">
            <v>1</v>
          </cell>
          <cell r="B2" t="str">
            <v>Quest/Wehrs</v>
          </cell>
          <cell r="D2" t="str">
            <v>TuS Leese</v>
          </cell>
          <cell r="W2">
            <v>4</v>
          </cell>
        </row>
        <row r="3">
          <cell r="A3">
            <v>2</v>
          </cell>
          <cell r="B3" t="str">
            <v>Perl/Röefzaad</v>
          </cell>
          <cell r="D3" t="str">
            <v>SC Blau-Gelb Wilhelmshaven</v>
          </cell>
          <cell r="W3">
            <v>2</v>
          </cell>
        </row>
        <row r="4">
          <cell r="A4">
            <v>3</v>
          </cell>
          <cell r="B4" t="str">
            <v>Horn/Knipping</v>
          </cell>
          <cell r="D4" t="str">
            <v>DJK Franz Sales Haus Essen</v>
          </cell>
          <cell r="W4">
            <v>1</v>
          </cell>
        </row>
        <row r="5">
          <cell r="A5">
            <v>4</v>
          </cell>
          <cell r="B5" t="str">
            <v>Baumberger/Kollien</v>
          </cell>
          <cell r="D5" t="str">
            <v>RW Bülau Hamburg</v>
          </cell>
          <cell r="W5">
            <v>3</v>
          </cell>
        </row>
        <row r="6">
          <cell r="A6">
            <v>5</v>
          </cell>
          <cell r="B6" t="str">
            <v>Best/Job/Renner</v>
          </cell>
          <cell r="D6" t="str">
            <v>Heidmühler FC</v>
          </cell>
          <cell r="W6">
            <v>5</v>
          </cell>
        </row>
        <row r="7">
          <cell r="A7">
            <v>6</v>
          </cell>
        </row>
      </sheetData>
      <sheetData sheetId="20">
        <row r="2">
          <cell r="A2">
            <v>1</v>
          </cell>
          <cell r="B2" t="str">
            <v>Jensen/Michalski</v>
          </cell>
          <cell r="D2" t="str">
            <v>TSV Schaalby</v>
          </cell>
          <cell r="S2">
            <v>2</v>
          </cell>
        </row>
        <row r="3">
          <cell r="A3">
            <v>2</v>
          </cell>
          <cell r="B3" t="str">
            <v>Braun/Serguhn</v>
          </cell>
          <cell r="D3" t="str">
            <v>Vestische Straßenbahnen</v>
          </cell>
          <cell r="S3">
            <v>1</v>
          </cell>
        </row>
        <row r="4">
          <cell r="A4">
            <v>3</v>
          </cell>
          <cell r="B4" t="str">
            <v>Schroeter/Eden</v>
          </cell>
          <cell r="D4" t="str">
            <v>MTV Jever/ohne</v>
          </cell>
          <cell r="S4">
            <v>3</v>
          </cell>
        </row>
        <row r="5">
          <cell r="A5">
            <v>4</v>
          </cell>
          <cell r="B5" t="str">
            <v>Meinzen/Hoffmann</v>
          </cell>
          <cell r="D5" t="str">
            <v>SV Brokeloh</v>
          </cell>
          <cell r="S5">
            <v>4</v>
          </cell>
        </row>
        <row r="7">
          <cell r="A7" t="str">
            <v>1-4</v>
          </cell>
          <cell r="B7" t="str">
            <v>Jensen/Michalski</v>
          </cell>
          <cell r="C7" t="str">
            <v>-</v>
          </cell>
          <cell r="D7" t="str">
            <v>Meinzen/Hoffmann</v>
          </cell>
        </row>
      </sheetData>
      <sheetData sheetId="21">
        <row r="2">
          <cell r="A2">
            <v>1</v>
          </cell>
          <cell r="B2" t="str">
            <v>Hansen/Henke</v>
          </cell>
          <cell r="D2" t="str">
            <v>TSV Schaalby</v>
          </cell>
          <cell r="S2">
            <v>3</v>
          </cell>
        </row>
        <row r="3">
          <cell r="A3">
            <v>2</v>
          </cell>
          <cell r="B3" t="str">
            <v>Marcussen/Pohl</v>
          </cell>
          <cell r="D3" t="str">
            <v>RW Bülau Hamburg</v>
          </cell>
          <cell r="S3">
            <v>1</v>
          </cell>
        </row>
        <row r="4">
          <cell r="A4">
            <v>3</v>
          </cell>
          <cell r="B4" t="str">
            <v>Majewski/Moritzen</v>
          </cell>
          <cell r="D4" t="str">
            <v>SV Trauen-Oerrel/ohne</v>
          </cell>
          <cell r="S4">
            <v>4</v>
          </cell>
        </row>
        <row r="5">
          <cell r="A5">
            <v>4</v>
          </cell>
          <cell r="B5" t="str">
            <v>Merzenich/Merzenich</v>
          </cell>
          <cell r="D5" t="str">
            <v>TB Beckhausen/SuS Bertlich</v>
          </cell>
          <cell r="S5">
            <v>2</v>
          </cell>
        </row>
        <row r="7">
          <cell r="A7" t="str">
            <v>1-4</v>
          </cell>
          <cell r="B7" t="str">
            <v>Hansen/Henke</v>
          </cell>
          <cell r="C7" t="str">
            <v>-</v>
          </cell>
          <cell r="D7" t="str">
            <v>Merzenich/Merzenich</v>
          </cell>
        </row>
      </sheetData>
      <sheetData sheetId="22">
        <row r="2">
          <cell r="A2">
            <v>1</v>
          </cell>
          <cell r="B2" t="str">
            <v>Apmann/Gelewsky</v>
          </cell>
          <cell r="D2" t="str">
            <v>TSV Schaalby</v>
          </cell>
          <cell r="S2">
            <v>2</v>
          </cell>
        </row>
        <row r="3">
          <cell r="A3">
            <v>2</v>
          </cell>
          <cell r="B3" t="str">
            <v>Riepe/Wolf</v>
          </cell>
          <cell r="D3" t="str">
            <v>TuS Horsten</v>
          </cell>
          <cell r="S3">
            <v>1</v>
          </cell>
        </row>
        <row r="4">
          <cell r="A4">
            <v>3</v>
          </cell>
          <cell r="B4" t="str">
            <v>Kramer/Bühmann</v>
          </cell>
          <cell r="D4" t="str">
            <v>TSV Schneeren</v>
          </cell>
          <cell r="S4">
            <v>3</v>
          </cell>
        </row>
        <row r="5">
          <cell r="A5">
            <v>4</v>
          </cell>
          <cell r="B5" t="str">
            <v>Möhlenbrock/Glißmann</v>
          </cell>
          <cell r="D5" t="str">
            <v>TTC Darlaten</v>
          </cell>
          <cell r="S5">
            <v>4</v>
          </cell>
        </row>
        <row r="7">
          <cell r="A7" t="str">
            <v>1-4</v>
          </cell>
          <cell r="B7" t="str">
            <v>Apmann/Gelewsky</v>
          </cell>
          <cell r="C7" t="str">
            <v>-</v>
          </cell>
          <cell r="D7" t="str">
            <v>Möhlenbrock/Glißmann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="115" zoomScaleNormal="115" workbookViewId="0" topLeftCell="A1">
      <selection activeCell="W7" sqref="W7:X7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6" width="3.7109375" style="1" customWidth="1"/>
    <col min="7" max="7" width="3.57421875" style="1" customWidth="1"/>
    <col min="8" max="8" width="3.7109375" style="1" customWidth="1"/>
    <col min="9" max="9" width="4.421875" style="1" customWidth="1"/>
    <col min="10" max="10" width="4.7109375" style="1" customWidth="1"/>
    <col min="11" max="11" width="3.7109375" style="1" customWidth="1"/>
    <col min="12" max="12" width="4.421875" style="1" customWidth="1"/>
    <col min="13" max="16" width="3.7109375" style="1" customWidth="1"/>
    <col min="17" max="17" width="4.851562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>
      <c r="A1" s="79" t="s">
        <v>24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IF(ISERROR($AB2),$Y2,VLOOKUP($AB2,'[1]AB1'!$A$2:$D$7,COLUMN(),0))</f>
        <v>Pfaffe/Schwarzer/Otto</v>
      </c>
      <c r="C2" s="68"/>
      <c r="D2" s="75" t="str">
        <f>IF(ISERROR($AB2),"",VLOOKUP($AB2,'[1]AB1'!$A$2:$D$7,COLUMN(),0))</f>
        <v>MTV Jever/Schwalbe Tündern/SV Bolzum</v>
      </c>
      <c r="E2" s="83"/>
      <c r="F2" s="83"/>
      <c r="G2" s="3">
        <f>S14</f>
        <v>0</v>
      </c>
      <c r="H2" s="4">
        <f>T14</f>
        <v>2</v>
      </c>
      <c r="I2" s="5">
        <f>T16</f>
        <v>2</v>
      </c>
      <c r="J2" s="6">
        <f>S16</f>
        <v>1</v>
      </c>
      <c r="K2" s="5">
        <f>S20</f>
        <v>2</v>
      </c>
      <c r="L2" s="6">
        <f>T20</f>
        <v>0</v>
      </c>
      <c r="M2" s="5">
        <f>S21</f>
        <v>2</v>
      </c>
      <c r="N2" s="6">
        <f>T21</f>
        <v>0</v>
      </c>
      <c r="O2" s="5">
        <f>S9</f>
        <v>2</v>
      </c>
      <c r="P2" s="6">
        <f>T9</f>
        <v>0</v>
      </c>
      <c r="Q2" s="7">
        <f>IF(ISBLANK(B2),"",SUM(G9,K9,O9,G14,K14,O14,H16,L16,P16,G20,K20,O20,G21,K21,O21))</f>
        <v>28</v>
      </c>
      <c r="R2" s="8">
        <f>IF(ISBLANK(B2),"",SUM(H9,L9,P9,H14,L14,P14,G16,K16,O16,H20,L20,P20,H21,L21,P21))</f>
        <v>14</v>
      </c>
      <c r="S2" s="7">
        <f>IF(ISBLANK(B2),"",SUM(G2,I2,K2,M2,O2))</f>
        <v>8</v>
      </c>
      <c r="T2" s="8">
        <f>IF(ISBLANK(B2),"",SUM(H2,J2,L2,N2,P2))</f>
        <v>3</v>
      </c>
      <c r="U2" s="7">
        <f>IF(ISBLANK(B2),"",IF(G2=2,1,0)+IF(I2=2,1,0)+IF(K2=2,1,0)+IF(M2=2,1,0)+IF(O2=2,1,0))</f>
        <v>4</v>
      </c>
      <c r="V2" s="8">
        <f>IF(ISBLANK(B2),"",IF(H2=2,1,0)+IF(J2=2,1,0)+IF(L2=2,1,0)+IF(N2=2,1,0)+IF(P2=2,1,0))</f>
        <v>1</v>
      </c>
      <c r="W2" s="84">
        <v>3</v>
      </c>
      <c r="X2" s="84"/>
      <c r="Y2" s="66" t="str">
        <f aca="true" t="shared" si="0" ref="Y2:Y7">Z2&amp;". Grp "&amp;AA2</f>
        <v>1. Grp 1</v>
      </c>
      <c r="Z2" s="1">
        <v>1</v>
      </c>
      <c r="AA2" s="1">
        <v>1</v>
      </c>
      <c r="AB2" s="1">
        <f>MATCH(Z2,'[1]AB1'!$W$2:$W$7,0)</f>
        <v>1</v>
      </c>
    </row>
    <row r="3" spans="1:28" ht="33" customHeight="1">
      <c r="A3" s="9">
        <v>2</v>
      </c>
      <c r="B3" s="69" t="str">
        <f>IF(ISERROR($AB3),$Y3,VLOOKUP($AB3,'[1]AB2'!$A$2:$D$7,COLUMN(),0))</f>
        <v>Pohl/Steinbrenner</v>
      </c>
      <c r="C3" s="70"/>
      <c r="D3" s="71" t="str">
        <f>IF(ISERROR($AB3),"",VLOOKUP($AB3,'[1]AB2'!$A$2:$D$7,COLUMN(),0))</f>
        <v>TV Hude</v>
      </c>
      <c r="E3" s="7">
        <f>T14</f>
        <v>2</v>
      </c>
      <c r="F3" s="8">
        <f>S14</f>
        <v>0</v>
      </c>
      <c r="G3" s="83"/>
      <c r="H3" s="83"/>
      <c r="I3" s="10">
        <f>S19</f>
        <v>2</v>
      </c>
      <c r="J3" s="11">
        <f>T19</f>
        <v>0</v>
      </c>
      <c r="K3" s="12">
        <v>2</v>
      </c>
      <c r="L3" s="13">
        <v>0</v>
      </c>
      <c r="M3" s="12">
        <f>S10</f>
        <v>2</v>
      </c>
      <c r="N3" s="13">
        <f>T10</f>
        <v>0</v>
      </c>
      <c r="O3" s="12">
        <f>S15</f>
        <v>0</v>
      </c>
      <c r="P3" s="13">
        <f>T15</f>
        <v>2</v>
      </c>
      <c r="Q3" s="14">
        <f>IF(ISBLANK(B3),"",SUM(G10,K10,O10,H14,L14,P14,G15,K15,O15,G19,K19,O19,H23,L23,P23))</f>
        <v>25</v>
      </c>
      <c r="R3" s="15">
        <f>IF(ISBLANK(B3),"",SUM(H10,L10,P10,G14,K14,O14,H15,L15,P15,H19,L19,P19,G23,K23,O23))</f>
        <v>11</v>
      </c>
      <c r="S3" s="14">
        <f>IF(ISBLANK(B3),"",SUM(E3,I3,K3,M3,O3))</f>
        <v>8</v>
      </c>
      <c r="T3" s="15">
        <f>IF(ISBLANK(B3),"",SUM(F3,J3,L3,N3,P3))</f>
        <v>2</v>
      </c>
      <c r="U3" s="14">
        <f>IF(ISBLANK(B3),"",IF(E3=2,1,0)+IF(I3=2,1,0)+IF(K3=2,1,0)+IF(M3=2,1,0)+IF(O3=2,1,0))</f>
        <v>4</v>
      </c>
      <c r="V3" s="15">
        <f>IF(ISBLANK(B3),"",IF(F3=2,1,0)+IF(J3=2,1,0)+IF(L3=2,1,0)+IF(N3=2,1,0)+IF(P3=2,1,0))</f>
        <v>1</v>
      </c>
      <c r="W3" s="85">
        <v>2</v>
      </c>
      <c r="X3" s="85"/>
      <c r="Y3" s="66" t="str">
        <f t="shared" si="0"/>
        <v>1. Grp 2</v>
      </c>
      <c r="Z3" s="1">
        <v>1</v>
      </c>
      <c r="AA3" s="1">
        <v>2</v>
      </c>
      <c r="AB3" s="1">
        <f>MATCH(Z3,'[1]AB2'!$S$2:$S$5,0)</f>
        <v>1</v>
      </c>
    </row>
    <row r="4" spans="1:28" ht="33" customHeight="1">
      <c r="A4" s="9">
        <v>3</v>
      </c>
      <c r="B4" s="69" t="str">
        <f>IF(ISERROR($AB4),$Y4,VLOOKUP($AB4,'[1]AB3'!$A$2:$D$7,COLUMN(),0))</f>
        <v>Rehse/Wilke/Tefov</v>
      </c>
      <c r="C4" s="70"/>
      <c r="D4" s="71" t="str">
        <f>IF(ISERROR($AB4),"",VLOOKUP($AB4,'[1]AB3'!$A$2:$D$7,COLUMN(),0))</f>
        <v>TuS Bothfeld/SSV Langenhagen/SV Marienwerder</v>
      </c>
      <c r="E4" s="14">
        <f>S16</f>
        <v>1</v>
      </c>
      <c r="F4" s="16">
        <f>T16</f>
        <v>2</v>
      </c>
      <c r="G4" s="17">
        <f>T19</f>
        <v>0</v>
      </c>
      <c r="H4" s="18">
        <f>S19</f>
        <v>2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0</v>
      </c>
      <c r="O4" s="12">
        <f>S22</f>
        <v>0</v>
      </c>
      <c r="P4" s="13">
        <f>T22</f>
        <v>2</v>
      </c>
      <c r="Q4" s="14">
        <f>IF(ISBLANK(B4),"",SUM(G11,K11,O11,G12,K12,O12,G16,K16,O16,H19,L19,P19,G22,K22,O22))</f>
        <v>18</v>
      </c>
      <c r="R4" s="15">
        <f>IF(ISBLANK(B4),"",SUM(H11,L11,P11,H12,L12,P12,H16,L16,P16,G19,K19,O19,H22,L22,P22))</f>
        <v>24</v>
      </c>
      <c r="S4" s="14">
        <f>IF(ISBLANK(B4),"",SUM(G4,E4,K4,M4,O4))</f>
        <v>5</v>
      </c>
      <c r="T4" s="15">
        <f>IF(ISBLANK(B4),"",SUM(H4,F4,L4,N4,P4))</f>
        <v>6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3</v>
      </c>
      <c r="W4" s="85">
        <v>4</v>
      </c>
      <c r="X4" s="85"/>
      <c r="Y4" s="66" t="str">
        <f t="shared" si="0"/>
        <v>1. Grp 3</v>
      </c>
      <c r="Z4" s="1">
        <v>1</v>
      </c>
      <c r="AA4" s="1">
        <v>3</v>
      </c>
      <c r="AB4" s="1">
        <f>MATCH(Z4,'[1]AB3'!$S$2:$S$5,0)</f>
        <v>3</v>
      </c>
    </row>
    <row r="5" spans="1:28" ht="33" customHeight="1">
      <c r="A5" s="9">
        <v>4</v>
      </c>
      <c r="B5" s="69" t="str">
        <f>IF(ISERROR($AB5),$Y5,VLOOKUP($AB5,'[1]AB3'!$A$2:$D$7,COLUMN(),0))</f>
        <v>Janssen/Märza</v>
      </c>
      <c r="C5" s="70"/>
      <c r="D5" s="71" t="str">
        <f>IF(ISERROR($AB5),"",VLOOKUP($AB5,'[1]AB3'!$A$2:$D$7,COLUMN(),0))</f>
        <v>MTV Jever/TSR Wilhelmshaven</v>
      </c>
      <c r="E5" s="14">
        <f>T20</f>
        <v>0</v>
      </c>
      <c r="F5" s="16">
        <f>S20</f>
        <v>2</v>
      </c>
      <c r="G5" s="19">
        <v>0</v>
      </c>
      <c r="H5" s="16">
        <v>2</v>
      </c>
      <c r="I5" s="20">
        <f>T11</f>
        <v>0</v>
      </c>
      <c r="J5" s="18">
        <f>S11</f>
        <v>2</v>
      </c>
      <c r="K5" s="83"/>
      <c r="L5" s="83"/>
      <c r="M5" s="10">
        <f>T17</f>
        <v>2</v>
      </c>
      <c r="N5" s="11">
        <f>S17</f>
        <v>1</v>
      </c>
      <c r="O5" s="12">
        <f>S13</f>
        <v>0</v>
      </c>
      <c r="P5" s="13">
        <f>T13</f>
        <v>2</v>
      </c>
      <c r="Q5" s="14">
        <f>IF(ISBLANK(B5),"",SUM(H11,L11,P11,G13,K13,O13,H17,L17,P17,H20,L20,P20,G23,K23,O23))</f>
        <v>14</v>
      </c>
      <c r="R5" s="15">
        <f>IF(ISBLANK(B5),"",SUM(G11,K11,O11,H13,L13,P13,G17,K17,O17,G20,K20,O20,H23,P23))</f>
        <v>26</v>
      </c>
      <c r="S5" s="14">
        <f>IF(ISBLANK(B5),"",SUM(E5,I5,G5,M5,O5))</f>
        <v>2</v>
      </c>
      <c r="T5" s="15">
        <f>IF(ISBLANK(B5),"",SUM(F5,J5,H5,N5,P5))</f>
        <v>9</v>
      </c>
      <c r="U5" s="14">
        <f>IF(ISBLANK(B5),"",IF(E5=2,1,0)+IF(I5=2,1,0)+IF(G5=2,1,0)+IF(M5=2,1,0)+IF(O5=2,1,0))</f>
        <v>1</v>
      </c>
      <c r="V5" s="15">
        <f>IF(ISBLANK(B5),"",IF(F5=2,1,0)+IF(J5=2,1,0)+IF(H5=2,1,0)+IF(N5=2,1,0)+IF(P5=2,1,0))</f>
        <v>4</v>
      </c>
      <c r="W5" s="85">
        <v>5</v>
      </c>
      <c r="X5" s="85"/>
      <c r="Y5" s="66" t="str">
        <f t="shared" si="0"/>
        <v>2. Grp 3</v>
      </c>
      <c r="Z5" s="1">
        <v>2</v>
      </c>
      <c r="AA5" s="1">
        <v>3</v>
      </c>
      <c r="AB5" s="1">
        <f>MATCH(Z5,'[1]AB3'!$S$2:$S$5,0)</f>
        <v>1</v>
      </c>
    </row>
    <row r="6" spans="1:28" ht="33" customHeight="1" thickBot="1">
      <c r="A6" s="9">
        <v>5</v>
      </c>
      <c r="B6" s="69" t="str">
        <f>IF(ISERROR($AB6),$Y6,VLOOKUP($AB6,'[1]AB2'!$A$2:$D$7,COLUMN(),0))</f>
        <v>Karsens/König</v>
      </c>
      <c r="C6" s="70"/>
      <c r="D6" s="71" t="str">
        <f>IF(ISERROR($AB6),"",VLOOKUP($AB6,'[1]AB2'!$A$2:$D$7,COLUMN(),0))</f>
        <v>SC Vahr-Blockdiek/TV Oyten</v>
      </c>
      <c r="E6" s="14">
        <f>T21</f>
        <v>0</v>
      </c>
      <c r="F6" s="16">
        <f>S21</f>
        <v>2</v>
      </c>
      <c r="G6" s="19">
        <f>T10</f>
        <v>0</v>
      </c>
      <c r="H6" s="16">
        <f>S10</f>
        <v>2</v>
      </c>
      <c r="I6" s="19">
        <f>T12</f>
        <v>0</v>
      </c>
      <c r="J6" s="16">
        <f>S12</f>
        <v>2</v>
      </c>
      <c r="K6" s="20">
        <f>S17</f>
        <v>1</v>
      </c>
      <c r="L6" s="18">
        <f>T17</f>
        <v>2</v>
      </c>
      <c r="M6" s="83"/>
      <c r="N6" s="83"/>
      <c r="O6" s="10">
        <f>S18</f>
        <v>0</v>
      </c>
      <c r="P6" s="11">
        <f>T18</f>
        <v>2</v>
      </c>
      <c r="Q6" s="14">
        <f>IF(ISBLANK(B6),"",SUM(H10,L10,P10,H12,L12,P12,G17,K17,O17,G18,K18,O18,H21,L21,P21))</f>
        <v>8</v>
      </c>
      <c r="R6" s="15">
        <f>IF(ISBLANK(B6),"",SUM(G10,K10,O10,G12,K12,O12,H17,L17,P17,H18,L18,P18,G21,K21,O21))</f>
        <v>32</v>
      </c>
      <c r="S6" s="14">
        <f>IF(ISBLANK(B6),"",SUM(E6,G6,K6,I6,O6))</f>
        <v>1</v>
      </c>
      <c r="T6" s="15">
        <f>IF(ISBLANK(B6),"",SUM(F6,H6,L6,J6,P6))</f>
        <v>10</v>
      </c>
      <c r="U6" s="14">
        <f>IF(ISBLANK(B6),"",IF(E6=2,1,0)+IF(G6=2,1,0)+IF(K6=2,1,0)+IF(I6=2,1,0)+IF(O6=2,1,0))</f>
        <v>0</v>
      </c>
      <c r="V6" s="15">
        <f>IF(ISBLANK(B6),"",IF(F6=2,1,0)+IF(H6=2,1,0)+IF(L6=2,1,0)+IF(J6=2,1,0)+IF(P6=2,1,0))</f>
        <v>5</v>
      </c>
      <c r="W6" s="85">
        <v>6</v>
      </c>
      <c r="X6" s="85"/>
      <c r="Y6" s="66" t="str">
        <f t="shared" si="0"/>
        <v>2. Grp 2</v>
      </c>
      <c r="Z6" s="1">
        <v>2</v>
      </c>
      <c r="AA6" s="1">
        <v>2</v>
      </c>
      <c r="AB6" s="1">
        <f>MATCH(Z6,'[1]AB2'!$S$2:$S$5,0)</f>
        <v>4</v>
      </c>
    </row>
    <row r="7" spans="1:28" ht="33" customHeight="1" thickBot="1">
      <c r="A7" s="21">
        <v>6</v>
      </c>
      <c r="B7" s="72" t="str">
        <f>IF(ISERROR($AB7),$Y7,VLOOKUP($AB7,'[1]AB1'!$A$2:$D$7,COLUMN(),0))</f>
        <v>Smit/Janßen</v>
      </c>
      <c r="C7" s="73"/>
      <c r="D7" s="74" t="str">
        <f>IF(ISERROR($AB7),"",VLOOKUP($AB7,'[1]AB1'!$A$2:$D$7,COLUMN(),0))</f>
        <v>ohne/TSV Lunestedt</v>
      </c>
      <c r="E7" s="25">
        <f>T9</f>
        <v>0</v>
      </c>
      <c r="F7" s="26">
        <f>S9</f>
        <v>2</v>
      </c>
      <c r="G7" s="27">
        <f>T15</f>
        <v>2</v>
      </c>
      <c r="H7" s="26">
        <f>S15</f>
        <v>0</v>
      </c>
      <c r="I7" s="27">
        <f>T22</f>
        <v>2</v>
      </c>
      <c r="J7" s="26">
        <f>S22</f>
        <v>0</v>
      </c>
      <c r="K7" s="27">
        <f>T13</f>
        <v>2</v>
      </c>
      <c r="L7" s="26">
        <f>S13</f>
        <v>0</v>
      </c>
      <c r="M7" s="28">
        <f>T18</f>
        <v>2</v>
      </c>
      <c r="N7" s="29">
        <f>S18</f>
        <v>0</v>
      </c>
      <c r="O7" s="86"/>
      <c r="P7" s="86"/>
      <c r="Q7" s="25">
        <f>IF(ISBLANK(B7),"",SUM(H9,L9,P9,H13,L13,P13,H15,L15,P15,H18,L18,P18,H22,L22,P22))</f>
        <v>26</v>
      </c>
      <c r="R7" s="30">
        <f>IF(ISBLANK(B7),"",SUM(G9,K9,O9,G13,K13,O13,G15,K15,O15,G18,K18,O18,G22,K22,O22))</f>
        <v>9</v>
      </c>
      <c r="S7" s="25">
        <f>IF(ISBLANK(B7),"",SUM(E7,G7,I7,M7,K7))</f>
        <v>8</v>
      </c>
      <c r="T7" s="30">
        <f>IF(ISBLANK(B7),"",SUM(F7,H7,J7,N7,L7))</f>
        <v>2</v>
      </c>
      <c r="U7" s="25">
        <f>IF(ISBLANK(B7),"",IF(E7=2,1,0)+IF(G7=2,1,0)+IF(I7=2,1,0)+IF(M7=2,1,0)+IF(K7=2,1,0))</f>
        <v>4</v>
      </c>
      <c r="V7" s="30">
        <f>IF(ISBLANK(B7),"",IF(F7=2,1,0)+IF(H7=2,1,0)+IF(J7=2,1,0)+IF(N7=2,1,0)+IF(L7=2,1,0))</f>
        <v>1</v>
      </c>
      <c r="W7" s="87">
        <v>1</v>
      </c>
      <c r="X7" s="87"/>
      <c r="Y7" s="66" t="str">
        <f t="shared" si="0"/>
        <v>2. Grp 1</v>
      </c>
      <c r="Z7" s="1">
        <v>2</v>
      </c>
      <c r="AA7" s="1">
        <v>1</v>
      </c>
      <c r="AB7" s="1">
        <f>MATCH(Z7,'[1]AB1'!$W$2:$W$7,0)</f>
        <v>2</v>
      </c>
    </row>
    <row r="8" ht="13.5" thickBot="1"/>
    <row r="9" spans="1:20" ht="12.75">
      <c r="A9" s="31" t="s">
        <v>4</v>
      </c>
      <c r="B9" s="32" t="str">
        <f>IF(ISBLANK(B2),"",B2)</f>
        <v>Pfaffe/Schwarzer/Otto</v>
      </c>
      <c r="C9" s="33" t="s">
        <v>5</v>
      </c>
      <c r="D9" s="34" t="str">
        <f>IF(ISBLANK(B7),"",B7)</f>
        <v>Smit/Janßen</v>
      </c>
      <c r="E9" s="88" t="s">
        <v>6</v>
      </c>
      <c r="F9" s="88"/>
      <c r="G9" s="35">
        <f>VLOOKUP(VLOOKUP($B9,$B$2:$AB$7,27,0)&amp;"-"&amp;VLOOKUP($D9,$B$2:$AB$7,27,0),'[1]AB1'!$A$7:$T$23,COLUMN(),0)</f>
        <v>3</v>
      </c>
      <c r="H9" s="36">
        <f>VLOOKUP(VLOOKUP($B9,$B$2:$AB$7,27,0)&amp;"-"&amp;VLOOKUP($D9,$B$2:$AB$7,27,0),'[1]AB1'!$A$7:$T$23,COLUMN(),0)</f>
        <v>1</v>
      </c>
      <c r="I9" s="88" t="s">
        <v>7</v>
      </c>
      <c r="J9" s="88"/>
      <c r="K9" s="35">
        <f>VLOOKUP(VLOOKUP($B9,$B$2:$AB$7,27,0)&amp;"-"&amp;VLOOKUP($D9,$B$2:$AB$7,27,0),'[1]AB1'!$A$7:$T$23,COLUMN(),0)</f>
        <v>3</v>
      </c>
      <c r="L9" s="36">
        <f>VLOOKUP(VLOOKUP($B9,$B$2:$AB$7,27,0)&amp;"-"&amp;VLOOKUP($D9,$B$2:$AB$7,27,0),'[1]AB1'!$A$7:$T$23,COLUMN(),0)</f>
        <v>1</v>
      </c>
      <c r="M9" s="88" t="s">
        <v>8</v>
      </c>
      <c r="N9" s="88"/>
      <c r="O9" s="35">
        <f>VLOOKUP(VLOOKUP($B9,$B$2:$AB$7,27,0)&amp;"-"&amp;VLOOKUP($D9,$B$2:$AB$7,27,0),'[1]AB1'!$A$7:$T$23,COLUMN(),0)</f>
        <v>0</v>
      </c>
      <c r="P9" s="36">
        <f>VLOOKUP(VLOOKUP($B9,$B$2:$AB$7,27,0)&amp;"-"&amp;VLOOKUP($D9,$B$2:$AB$7,27,0),'[1]AB1'!$A$7:$T$23,COLUMN(),0)</f>
        <v>0</v>
      </c>
      <c r="Q9" s="33" t="s">
        <v>9</v>
      </c>
      <c r="R9" s="34"/>
      <c r="S9" s="37">
        <f aca="true" t="shared" si="1" ref="S9:S23">IF(ISBLANK(G9),"",IF(G9&gt;H9,1,0)+IF(K9&gt;L9,1,0)+IF(O9&gt;P9,1,0))</f>
        <v>2</v>
      </c>
      <c r="T9" s="38">
        <f aca="true" t="shared" si="2" ref="T9:T23">IF(ISBLANK(H9),"",IF(H9&gt;G9,1,0)+IF(L9&gt;K9,1,0)+IF(P9&gt;O9,1,0))</f>
        <v>0</v>
      </c>
    </row>
    <row r="10" spans="1:20" ht="12.75">
      <c r="A10" s="39" t="s">
        <v>10</v>
      </c>
      <c r="B10" s="40" t="str">
        <f>IF(ISBLANK(B3),"",B3)</f>
        <v>Pohl/Steinbrenner</v>
      </c>
      <c r="C10" s="41" t="s">
        <v>5</v>
      </c>
      <c r="D10" s="42" t="str">
        <f>IF(ISBLANK(B6),"",B6)</f>
        <v>Karsens/König</v>
      </c>
      <c r="E10" s="89" t="s">
        <v>6</v>
      </c>
      <c r="F10" s="89"/>
      <c r="G10" s="43">
        <f>VLOOKUP(VLOOKUP($B10,$B$2:$AB$7,27,0)&amp;"-"&amp;VLOOKUP($D10,$B$2:$AB$7,27,0),'[1]AB2'!$A$7:$T$23,COLUMN(),0)</f>
        <v>3</v>
      </c>
      <c r="H10" s="44">
        <f>VLOOKUP(VLOOKUP($B10,$B$2:$AB$7,27,0)&amp;"-"&amp;VLOOKUP($D10,$B$2:$AB$7,27,0),'[1]AB2'!$A$7:$T$23,COLUMN(),0)</f>
        <v>1</v>
      </c>
      <c r="I10" s="90" t="s">
        <v>7</v>
      </c>
      <c r="J10" s="91"/>
      <c r="K10" s="43">
        <f>VLOOKUP(VLOOKUP($B10,$B$2:$AB$7,27,0)&amp;"-"&amp;VLOOKUP($D10,$B$2:$AB$7,27,0),'[1]AB2'!$A$7:$T$23,COLUMN(),0)</f>
        <v>3</v>
      </c>
      <c r="L10" s="44">
        <f>VLOOKUP(VLOOKUP($B10,$B$2:$AB$7,27,0)&amp;"-"&amp;VLOOKUP($D10,$B$2:$AB$7,27,0),'[1]AB2'!$A$7:$T$23,COLUMN(),0)</f>
        <v>0</v>
      </c>
      <c r="M10" s="90" t="s">
        <v>8</v>
      </c>
      <c r="N10" s="91"/>
      <c r="O10" s="43">
        <f>VLOOKUP(VLOOKUP($B10,$B$2:$AB$7,27,0)&amp;"-"&amp;VLOOKUP($D10,$B$2:$AB$7,27,0),'[1]AB2'!$A$7:$T$23,COLUMN(),0)</f>
        <v>0</v>
      </c>
      <c r="P10" s="44">
        <f>VLOOKUP(VLOOKUP($B10,$B$2:$AB$7,27,0)&amp;"-"&amp;VLOOKUP($D10,$B$2:$AB$7,27,0),'[1]AB2'!$A$7:$T$23,COLUMN(),0)</f>
        <v>0</v>
      </c>
      <c r="Q10" s="45" t="s">
        <v>9</v>
      </c>
      <c r="R10" s="42"/>
      <c r="S10" s="46">
        <f t="shared" si="1"/>
        <v>2</v>
      </c>
      <c r="T10" s="47">
        <f t="shared" si="2"/>
        <v>0</v>
      </c>
    </row>
    <row r="11" spans="1:20" ht="13.5" thickBot="1">
      <c r="A11" s="48" t="s">
        <v>11</v>
      </c>
      <c r="B11" s="49" t="str">
        <f>IF(ISBLANK(B4),"",B4)</f>
        <v>Rehse/Wilke/Tefov</v>
      </c>
      <c r="C11" s="50" t="s">
        <v>5</v>
      </c>
      <c r="D11" s="51" t="str">
        <f>IF(ISBLANK(B5),"",B5)</f>
        <v>Janssen/Märza</v>
      </c>
      <c r="E11" s="92" t="s">
        <v>6</v>
      </c>
      <c r="F11" s="92"/>
      <c r="G11" s="52">
        <v>3</v>
      </c>
      <c r="H11" s="53">
        <v>2</v>
      </c>
      <c r="I11" s="93" t="s">
        <v>7</v>
      </c>
      <c r="J11" s="94"/>
      <c r="K11" s="52">
        <v>3</v>
      </c>
      <c r="L11" s="53">
        <v>0</v>
      </c>
      <c r="M11" s="93" t="s">
        <v>8</v>
      </c>
      <c r="N11" s="94"/>
      <c r="O11" s="52">
        <v>0</v>
      </c>
      <c r="P11" s="53">
        <v>0</v>
      </c>
      <c r="Q11" s="54" t="s">
        <v>9</v>
      </c>
      <c r="R11" s="51"/>
      <c r="S11" s="55">
        <v>2</v>
      </c>
      <c r="T11" s="56">
        <v>0</v>
      </c>
    </row>
    <row r="12" spans="1:20" ht="12.75">
      <c r="A12" s="57" t="s">
        <v>12</v>
      </c>
      <c r="B12" s="33" t="str">
        <f>IF(ISBLANK(B4),"",B4)</f>
        <v>Rehse/Wilke/Tefov</v>
      </c>
      <c r="C12" s="58" t="s">
        <v>5</v>
      </c>
      <c r="D12" s="34" t="str">
        <f>IF(ISBLANK(B6),"",B6)</f>
        <v>Karsens/König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3</v>
      </c>
      <c r="L12" s="36">
        <v>2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1"/>
        <v>2</v>
      </c>
      <c r="T12" s="38">
        <f t="shared" si="2"/>
        <v>0</v>
      </c>
    </row>
    <row r="13" spans="1:20" ht="12.75">
      <c r="A13" s="59" t="s">
        <v>13</v>
      </c>
      <c r="B13" s="45" t="str">
        <f>IF(ISBLANK(B5),"",B5)</f>
        <v>Janssen/Märza</v>
      </c>
      <c r="C13" s="41" t="s">
        <v>5</v>
      </c>
      <c r="D13" s="42" t="str">
        <f>IF(ISBLANK(B7),"",B7)</f>
        <v>Smit/Janßen</v>
      </c>
      <c r="E13" s="89" t="s">
        <v>6</v>
      </c>
      <c r="F13" s="89"/>
      <c r="G13" s="43">
        <v>1</v>
      </c>
      <c r="H13" s="44">
        <v>3</v>
      </c>
      <c r="I13" s="89" t="s">
        <v>7</v>
      </c>
      <c r="J13" s="89"/>
      <c r="K13" s="43">
        <v>0</v>
      </c>
      <c r="L13" s="44">
        <v>3</v>
      </c>
      <c r="M13" s="89" t="s">
        <v>8</v>
      </c>
      <c r="N13" s="89"/>
      <c r="O13" s="43"/>
      <c r="P13" s="44"/>
      <c r="Q13" s="45" t="s">
        <v>9</v>
      </c>
      <c r="R13" s="42"/>
      <c r="S13" s="46">
        <f t="shared" si="1"/>
        <v>0</v>
      </c>
      <c r="T13" s="47">
        <f t="shared" si="2"/>
        <v>2</v>
      </c>
    </row>
    <row r="14" spans="1:20" ht="12.75">
      <c r="A14" s="60" t="s">
        <v>14</v>
      </c>
      <c r="B14" s="54" t="str">
        <f>IF(ISBLANK(B2),"",B2)</f>
        <v>Pfaffe/Schwarzer/Otto</v>
      </c>
      <c r="C14" s="50" t="s">
        <v>5</v>
      </c>
      <c r="D14" s="51" t="str">
        <f>IF(ISBLANK(B3),"",B3)</f>
        <v>Pohl/Steinbrenner</v>
      </c>
      <c r="E14" s="92" t="s">
        <v>6</v>
      </c>
      <c r="F14" s="92"/>
      <c r="G14" s="52">
        <v>2</v>
      </c>
      <c r="H14" s="53">
        <v>3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1"/>
        <v>0</v>
      </c>
      <c r="T14" s="56">
        <f t="shared" si="2"/>
        <v>2</v>
      </c>
    </row>
    <row r="15" spans="1:20" ht="12.75">
      <c r="A15" s="57" t="s">
        <v>15</v>
      </c>
      <c r="B15" s="33" t="str">
        <f>IF(ISBLANK(B3),"",B3)</f>
        <v>Pohl/Steinbrenner</v>
      </c>
      <c r="C15" s="58" t="s">
        <v>5</v>
      </c>
      <c r="D15" s="34" t="str">
        <f>IF(ISBLANK(B7),"",B7)</f>
        <v>Smit/Janßen</v>
      </c>
      <c r="E15" s="88" t="s">
        <v>6</v>
      </c>
      <c r="F15" s="88"/>
      <c r="G15" s="35">
        <v>1</v>
      </c>
      <c r="H15" s="36">
        <v>3</v>
      </c>
      <c r="I15" s="88" t="s">
        <v>7</v>
      </c>
      <c r="J15" s="88"/>
      <c r="K15" s="35">
        <v>0</v>
      </c>
      <c r="L15" s="36">
        <v>3</v>
      </c>
      <c r="M15" s="88" t="s">
        <v>8</v>
      </c>
      <c r="N15" s="88"/>
      <c r="O15" s="35"/>
      <c r="P15" s="36"/>
      <c r="Q15" s="33" t="s">
        <v>9</v>
      </c>
      <c r="R15" s="34"/>
      <c r="S15" s="37">
        <f t="shared" si="1"/>
        <v>0</v>
      </c>
      <c r="T15" s="38">
        <f t="shared" si="2"/>
        <v>2</v>
      </c>
    </row>
    <row r="16" spans="1:20" ht="12.75">
      <c r="A16" s="59" t="s">
        <v>16</v>
      </c>
      <c r="B16" s="45" t="str">
        <f>IF(ISBLANK(B4),"",B4)</f>
        <v>Rehse/Wilke/Tefov</v>
      </c>
      <c r="C16" s="41" t="s">
        <v>5</v>
      </c>
      <c r="D16" s="42" t="str">
        <f>IF(ISBLANK(B2),"",B2)</f>
        <v>Pfaffe/Schwarzer/Otto</v>
      </c>
      <c r="E16" s="89" t="s">
        <v>6</v>
      </c>
      <c r="F16" s="89"/>
      <c r="G16" s="43">
        <v>3</v>
      </c>
      <c r="H16" s="44">
        <v>2</v>
      </c>
      <c r="I16" s="89" t="s">
        <v>7</v>
      </c>
      <c r="J16" s="89"/>
      <c r="K16" s="43">
        <v>1</v>
      </c>
      <c r="L16" s="44">
        <v>3</v>
      </c>
      <c r="M16" s="89" t="s">
        <v>8</v>
      </c>
      <c r="N16" s="89"/>
      <c r="O16" s="43">
        <v>0</v>
      </c>
      <c r="P16" s="44">
        <v>3</v>
      </c>
      <c r="Q16" s="45" t="s">
        <v>9</v>
      </c>
      <c r="R16" s="42"/>
      <c r="S16" s="46">
        <f t="shared" si="1"/>
        <v>1</v>
      </c>
      <c r="T16" s="47">
        <f t="shared" si="2"/>
        <v>2</v>
      </c>
    </row>
    <row r="17" spans="1:20" ht="12.75">
      <c r="A17" s="60" t="s">
        <v>17</v>
      </c>
      <c r="B17" s="54" t="str">
        <f>IF(ISBLANK(B6),"",B6)</f>
        <v>Karsens/König</v>
      </c>
      <c r="C17" s="50" t="s">
        <v>5</v>
      </c>
      <c r="D17" s="51" t="str">
        <f>IF(ISBLANK(B5),"",B5)</f>
        <v>Janssen/Märza</v>
      </c>
      <c r="E17" s="92" t="s">
        <v>6</v>
      </c>
      <c r="F17" s="92"/>
      <c r="G17" s="52">
        <v>3</v>
      </c>
      <c r="H17" s="53">
        <v>2</v>
      </c>
      <c r="I17" s="92" t="s">
        <v>7</v>
      </c>
      <c r="J17" s="92"/>
      <c r="K17" s="52">
        <v>2</v>
      </c>
      <c r="L17" s="53">
        <v>3</v>
      </c>
      <c r="M17" s="92" t="s">
        <v>8</v>
      </c>
      <c r="N17" s="92"/>
      <c r="O17" s="52">
        <v>0</v>
      </c>
      <c r="P17" s="53">
        <v>3</v>
      </c>
      <c r="Q17" s="54" t="s">
        <v>9</v>
      </c>
      <c r="R17" s="51"/>
      <c r="S17" s="55">
        <f t="shared" si="1"/>
        <v>1</v>
      </c>
      <c r="T17" s="56">
        <f t="shared" si="2"/>
        <v>2</v>
      </c>
    </row>
    <row r="18" spans="1:20" ht="12.75">
      <c r="A18" s="57" t="s">
        <v>18</v>
      </c>
      <c r="B18" s="33" t="str">
        <f>IF(ISBLANK(B6),"",B6)</f>
        <v>Karsens/König</v>
      </c>
      <c r="C18" s="58" t="s">
        <v>5</v>
      </c>
      <c r="D18" s="34" t="str">
        <f>IF(ISBLANK(B7),"",B7)</f>
        <v>Smit/Janßen</v>
      </c>
      <c r="E18" s="88" t="s">
        <v>6</v>
      </c>
      <c r="F18" s="88"/>
      <c r="G18" s="35">
        <v>0</v>
      </c>
      <c r="H18" s="36">
        <v>3</v>
      </c>
      <c r="I18" s="88" t="s">
        <v>7</v>
      </c>
      <c r="J18" s="88"/>
      <c r="K18" s="35">
        <v>0</v>
      </c>
      <c r="L18" s="36">
        <v>3</v>
      </c>
      <c r="M18" s="88" t="s">
        <v>8</v>
      </c>
      <c r="N18" s="88"/>
      <c r="O18" s="35"/>
      <c r="P18" s="36"/>
      <c r="Q18" s="33" t="s">
        <v>9</v>
      </c>
      <c r="R18" s="34"/>
      <c r="S18" s="37">
        <f t="shared" si="1"/>
        <v>0</v>
      </c>
      <c r="T18" s="38">
        <f t="shared" si="2"/>
        <v>2</v>
      </c>
    </row>
    <row r="19" spans="1:20" ht="12.75">
      <c r="A19" s="59" t="s">
        <v>19</v>
      </c>
      <c r="B19" s="45" t="str">
        <f>IF(ISBLANK(B3),"",B3)</f>
        <v>Pohl/Steinbrenner</v>
      </c>
      <c r="C19" s="41" t="s">
        <v>5</v>
      </c>
      <c r="D19" s="42" t="str">
        <f>IF(ISBLANK(B4),"",B4)</f>
        <v>Rehse/Wilke/Tefov</v>
      </c>
      <c r="E19" s="89" t="s">
        <v>6</v>
      </c>
      <c r="F19" s="89"/>
      <c r="G19" s="43">
        <v>3</v>
      </c>
      <c r="H19" s="44">
        <v>0</v>
      </c>
      <c r="I19" s="89" t="s">
        <v>7</v>
      </c>
      <c r="J19" s="89"/>
      <c r="K19" s="43">
        <v>3</v>
      </c>
      <c r="L19" s="44">
        <v>1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1"/>
        <v>2</v>
      </c>
      <c r="T19" s="47">
        <f t="shared" si="2"/>
        <v>0</v>
      </c>
    </row>
    <row r="20" spans="1:20" ht="12.75">
      <c r="A20" s="60" t="s">
        <v>20</v>
      </c>
      <c r="B20" s="54" t="str">
        <f>IF(ISBLANK(B2),"",B2)</f>
        <v>Pfaffe/Schwarzer/Otto</v>
      </c>
      <c r="C20" s="50" t="s">
        <v>5</v>
      </c>
      <c r="D20" s="51" t="str">
        <f>IF(ISBLANK(B5),"",B5)</f>
        <v>Janssen/Märza</v>
      </c>
      <c r="E20" s="92" t="s">
        <v>6</v>
      </c>
      <c r="F20" s="92"/>
      <c r="G20" s="52">
        <v>3</v>
      </c>
      <c r="H20" s="53">
        <v>1</v>
      </c>
      <c r="I20" s="92" t="s">
        <v>7</v>
      </c>
      <c r="J20" s="92"/>
      <c r="K20" s="52">
        <v>3</v>
      </c>
      <c r="L20" s="53">
        <v>1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1"/>
        <v>2</v>
      </c>
      <c r="T20" s="56">
        <f t="shared" si="2"/>
        <v>0</v>
      </c>
    </row>
    <row r="21" spans="1:20" ht="12.75">
      <c r="A21" s="57" t="s">
        <v>21</v>
      </c>
      <c r="B21" s="33" t="str">
        <f>IF(ISBLANK(B2),"",B2)</f>
        <v>Pfaffe/Schwarzer/Otto</v>
      </c>
      <c r="C21" s="58" t="s">
        <v>5</v>
      </c>
      <c r="D21" s="34" t="str">
        <f>IF(ISBLANK(B6),"",B6)</f>
        <v>Karsens/König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3</v>
      </c>
      <c r="L21" s="36">
        <v>0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1"/>
        <v>2</v>
      </c>
      <c r="T21" s="38">
        <f t="shared" si="2"/>
        <v>0</v>
      </c>
    </row>
    <row r="22" spans="1:20" ht="12.75">
      <c r="A22" s="59" t="s">
        <v>22</v>
      </c>
      <c r="B22" s="45" t="str">
        <f>IF(ISBLANK(B4),"",B4)</f>
        <v>Rehse/Wilke/Tefov</v>
      </c>
      <c r="C22" s="41" t="s">
        <v>5</v>
      </c>
      <c r="D22" s="42" t="str">
        <f>IF(ISBLANK(B7),"",B7)</f>
        <v>Smit/Janßen</v>
      </c>
      <c r="E22" s="89" t="s">
        <v>6</v>
      </c>
      <c r="F22" s="89"/>
      <c r="G22" s="43">
        <v>0</v>
      </c>
      <c r="H22" s="44">
        <v>3</v>
      </c>
      <c r="I22" s="89" t="s">
        <v>7</v>
      </c>
      <c r="J22" s="89"/>
      <c r="K22" s="43">
        <v>1</v>
      </c>
      <c r="L22" s="44">
        <v>3</v>
      </c>
      <c r="M22" s="89" t="s">
        <v>8</v>
      </c>
      <c r="N22" s="89"/>
      <c r="O22" s="43"/>
      <c r="P22" s="44"/>
      <c r="Q22" s="45" t="s">
        <v>9</v>
      </c>
      <c r="R22" s="42"/>
      <c r="S22" s="46">
        <f t="shared" si="1"/>
        <v>0</v>
      </c>
      <c r="T22" s="47">
        <f t="shared" si="2"/>
        <v>2</v>
      </c>
    </row>
    <row r="23" spans="1:20" ht="12.75">
      <c r="A23" s="60" t="s">
        <v>23</v>
      </c>
      <c r="B23" s="54" t="str">
        <f>IF(ISBLANK(B5),"",B5)</f>
        <v>Janssen/Märza</v>
      </c>
      <c r="C23" s="50" t="s">
        <v>5</v>
      </c>
      <c r="D23" s="51" t="str">
        <f>IF(ISBLANK(B3),"",B3)</f>
        <v>Pohl/Steinbrenner</v>
      </c>
      <c r="E23" s="92" t="s">
        <v>6</v>
      </c>
      <c r="F23" s="92"/>
      <c r="G23" s="52">
        <v>1</v>
      </c>
      <c r="H23" s="53">
        <v>3</v>
      </c>
      <c r="I23" s="92" t="s">
        <v>7</v>
      </c>
      <c r="J23" s="92"/>
      <c r="K23" s="52">
        <v>0</v>
      </c>
      <c r="L23" s="53">
        <v>3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1"/>
        <v>0</v>
      </c>
      <c r="T23" s="56">
        <f t="shared" si="2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3" sqref="W3:X3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2812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9" width="3.7109375" style="1" customWidth="1"/>
    <col min="30" max="16384" width="11.421875" style="1" customWidth="1"/>
  </cols>
  <sheetData>
    <row r="1" spans="1:27" ht="32.25" customHeight="1">
      <c r="A1" s="79" t="s">
        <v>32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IF(ISERROR($AB2),$Y2,VLOOKUP($AB2,'[1]D1'!$A$2:$D$5,COLUMN(),0))</f>
        <v>Groh/Sellentin</v>
      </c>
      <c r="C2" s="68"/>
      <c r="D2" s="75" t="str">
        <f>IF(ISERROR($AB2),"",VLOOKUP($AB2,'[1]D1'!$A$2:$D$5,COLUMN(),0))</f>
        <v>MTV Jever</v>
      </c>
      <c r="E2" s="83"/>
      <c r="F2" s="83"/>
      <c r="G2" s="3">
        <f>S14</f>
        <v>0</v>
      </c>
      <c r="H2" s="4">
        <f>T14</f>
        <v>2</v>
      </c>
      <c r="I2" s="5">
        <f>T16</f>
        <v>0</v>
      </c>
      <c r="J2" s="6">
        <f>S16</f>
        <v>2</v>
      </c>
      <c r="K2" s="5">
        <f>S20</f>
        <v>0</v>
      </c>
      <c r="L2" s="6">
        <f>T20</f>
        <v>2</v>
      </c>
      <c r="M2" s="5">
        <f>S21</f>
        <v>0</v>
      </c>
      <c r="N2" s="6">
        <f>T21</f>
        <v>2</v>
      </c>
      <c r="O2" s="5">
        <f>S9</f>
      </c>
      <c r="P2" s="6">
        <f>T9</f>
      </c>
      <c r="Q2" s="7">
        <f>IF(ISBLANK(B2),"",SUM(G9,K9,O9,G14,K14,O14,H16,L16,P16,G20,K20,O20,G21,K21,O21))</f>
        <v>4</v>
      </c>
      <c r="R2" s="8">
        <f>IF(ISBLANK(B2),"",SUM(H9,L9,P9,H14,L14,P14,G16,K16,O16,H20,L20,P20,H21,L21,P21))</f>
        <v>24</v>
      </c>
      <c r="S2" s="7">
        <f>IF(ISBLANK(B2),"",SUM(G2,I2,K2,M2,O2))</f>
        <v>0</v>
      </c>
      <c r="T2" s="8">
        <f>IF(ISBLANK(B2),"",SUM(H2,J2,L2,N2,P2))</f>
        <v>8</v>
      </c>
      <c r="U2" s="7">
        <f>IF(ISBLANK(B2),"",IF(G2=2,1,0)+IF(I2=2,1,0)+IF(K2=2,1,0)+IF(M2=2,1,0)+IF(O2=2,1,0))</f>
        <v>0</v>
      </c>
      <c r="V2" s="8">
        <f>IF(ISBLANK(B2),"",IF(H2=2,1,0)+IF(J2=2,1,0)+IF(L2=2,1,0)+IF(N2=2,1,0)+IF(P2=2,1,0))</f>
        <v>4</v>
      </c>
      <c r="W2" s="84">
        <v>5</v>
      </c>
      <c r="X2" s="84"/>
      <c r="Y2" s="66" t="str">
        <f>Z2&amp;". Grp "&amp;AA2</f>
        <v>4. Grp 1</v>
      </c>
      <c r="Z2" s="1">
        <v>4</v>
      </c>
      <c r="AA2" s="1">
        <v>1</v>
      </c>
      <c r="AB2" s="1">
        <f>MATCH(Z2,'[1]D1'!$S$2:$S$5,0)</f>
        <v>4</v>
      </c>
    </row>
    <row r="3" spans="1:28" ht="33" customHeight="1">
      <c r="A3" s="9">
        <v>2</v>
      </c>
      <c r="B3" s="69" t="str">
        <f>IF(ISERROR($AB3),$Y3,VLOOKUP($AB3,'[1]D2'!$A$2:$D$5,COLUMN(),0))</f>
        <v>Jerlitschka/Wagemann</v>
      </c>
      <c r="C3" s="70"/>
      <c r="D3" s="76" t="str">
        <f>IF(ISERROR($AB3),"",VLOOKUP($AB3,'[1]D2'!$A$2:$D$5,COLUMN(),0))</f>
        <v>SC Blau-Gelb W'haven/TuS Glarum</v>
      </c>
      <c r="E3" s="7">
        <f>T14</f>
        <v>2</v>
      </c>
      <c r="F3" s="8">
        <f>S14</f>
        <v>0</v>
      </c>
      <c r="G3" s="83"/>
      <c r="H3" s="83"/>
      <c r="I3" s="10">
        <f>S19</f>
        <v>2</v>
      </c>
      <c r="J3" s="11">
        <f>T19</f>
        <v>1</v>
      </c>
      <c r="K3" s="12">
        <f>T23</f>
        <v>2</v>
      </c>
      <c r="L3" s="13">
        <f>S23</f>
        <v>0</v>
      </c>
      <c r="M3" s="12">
        <f>S10</f>
        <v>2</v>
      </c>
      <c r="N3" s="13">
        <f>T10</f>
        <v>0</v>
      </c>
      <c r="O3" s="12">
        <f>S15</f>
      </c>
      <c r="P3" s="13">
        <f>T15</f>
      </c>
      <c r="Q3" s="14">
        <f>IF(ISBLANK(B3),"",SUM(G10,K10,O10,H14,L14,P14,G15,K15,O15,G19,K19,O19,H23,L23,P23))</f>
        <v>25</v>
      </c>
      <c r="R3" s="15">
        <f>IF(ISBLANK(B3),"",SUM(H10,L10,P10,G14,K14,O14,H15,L15,P15,H19,L19,P19,G23,K23,O23))</f>
        <v>9</v>
      </c>
      <c r="S3" s="14">
        <f>IF(ISBLANK(B3),"",SUM(E3,I3,K3,M3,O3))</f>
        <v>8</v>
      </c>
      <c r="T3" s="15">
        <f>IF(ISBLANK(B3),"",SUM(F3,J3,L3,N3,P3))</f>
        <v>1</v>
      </c>
      <c r="U3" s="14">
        <f>IF(ISBLANK(B3),"",IF(E3=2,1,0)+IF(I3=2,1,0)+IF(K3=2,1,0)+IF(M3=2,1,0)+IF(O3=2,1,0))</f>
        <v>4</v>
      </c>
      <c r="V3" s="15">
        <f>IF(ISBLANK(B3),"",IF(F3=2,1,0)+IF(J3=2,1,0)+IF(L3=2,1,0)+IF(N3=2,1,0)+IF(P3=2,1,0))</f>
        <v>0</v>
      </c>
      <c r="W3" s="85">
        <v>1</v>
      </c>
      <c r="X3" s="85"/>
      <c r="Y3" s="66" t="str">
        <f>Z3&amp;". Grp "&amp;AA3</f>
        <v>3. Grp 2</v>
      </c>
      <c r="Z3" s="1">
        <v>3</v>
      </c>
      <c r="AA3" s="1">
        <v>2</v>
      </c>
      <c r="AB3" s="1">
        <f>MATCH(Z3,'[1]D2'!$S$2:$S$5,0)</f>
        <v>1</v>
      </c>
    </row>
    <row r="4" spans="1:28" ht="33" customHeight="1">
      <c r="A4" s="9">
        <v>3</v>
      </c>
      <c r="B4" s="69" t="str">
        <f>IF(ISERROR($AB4),$Y4,VLOOKUP($AB4,'[1]D3'!$A$2:$D$7,COLUMN(),0))</f>
        <v>Kochubey/Münch</v>
      </c>
      <c r="C4" s="70"/>
      <c r="D4" s="71" t="str">
        <f>IF(ISERROR($AB4),"",VLOOKUP($AB4,'[1]D3'!$A$2:$D$7,COLUMN(),0))</f>
        <v>TuS Ofen</v>
      </c>
      <c r="E4" s="14">
        <f>S16</f>
        <v>2</v>
      </c>
      <c r="F4" s="16">
        <f>T16</f>
        <v>0</v>
      </c>
      <c r="G4" s="17">
        <f>T19</f>
        <v>1</v>
      </c>
      <c r="H4" s="18">
        <f>S19</f>
        <v>2</v>
      </c>
      <c r="I4" s="83"/>
      <c r="J4" s="83"/>
      <c r="K4" s="10">
        <f>S11</f>
        <v>2</v>
      </c>
      <c r="L4" s="11">
        <f>T11</f>
        <v>1</v>
      </c>
      <c r="M4" s="12">
        <f>S12</f>
        <v>2</v>
      </c>
      <c r="N4" s="13">
        <f>T12</f>
        <v>0</v>
      </c>
      <c r="O4" s="12">
        <f>S22</f>
      </c>
      <c r="P4" s="13">
        <f>T22</f>
      </c>
      <c r="Q4" s="14">
        <f>IF(ISBLANK(B4),"",SUM(G11,K11,O11,G12,K12,O12,G16,K16,O16,H19,L19,P19,G22,K22,O22))</f>
        <v>27</v>
      </c>
      <c r="R4" s="15">
        <f>IF(ISBLANK(B4),"",SUM(H11,L11,P11,H12,L12,P12,H16,L16,P16,G19,K19,O19,H22,L22,P22))</f>
        <v>13</v>
      </c>
      <c r="S4" s="14">
        <f>IF(ISBLANK(B4),"",SUM(G4,E4,K4,M4,O4))</f>
        <v>7</v>
      </c>
      <c r="T4" s="15">
        <f>IF(ISBLANK(B4),"",SUM(H4,F4,L4,N4,P4))</f>
        <v>3</v>
      </c>
      <c r="U4" s="14">
        <f>IF(ISBLANK(B4),"",IF(G4=2,1,0)+IF(E4=2,1,0)+IF(K4=2,1,0)+IF(M4=2,1,0)+IF(O4=2,1,0))</f>
        <v>3</v>
      </c>
      <c r="V4" s="15">
        <f>IF(ISBLANK(B4),"",IF(H4=2,1,0)+IF(F4=2,1,0)+IF(L4=2,1,0)+IF(N4=2,1,0)+IF(P4=2,1,0))</f>
        <v>1</v>
      </c>
      <c r="W4" s="85">
        <v>2</v>
      </c>
      <c r="X4" s="85"/>
      <c r="Y4" s="66" t="str">
        <f>Z4&amp;". Grp "&amp;AA4</f>
        <v>4. Grp 3</v>
      </c>
      <c r="Z4" s="1">
        <v>4</v>
      </c>
      <c r="AA4" s="1">
        <v>3</v>
      </c>
      <c r="AB4" s="1">
        <f>MATCH(Z4,'[1]D3'!$W$2:$W$7,0)</f>
        <v>5</v>
      </c>
    </row>
    <row r="5" spans="1:28" ht="33" customHeight="1">
      <c r="A5" s="9">
        <v>4</v>
      </c>
      <c r="B5" s="69" t="str">
        <f>IF(ISERROR($AB5),$Y5,VLOOKUP($AB5,'[1]D4'!$A$2:$D$5,COLUMN(),0))</f>
        <v>Meints/Kraft</v>
      </c>
      <c r="C5" s="70"/>
      <c r="D5" s="71" t="str">
        <f>IF(ISERROR($AB5),"",VLOOKUP($AB5,'[1]D4'!$A$2:$D$5,COLUMN(),0))</f>
        <v>SV Ochtersum</v>
      </c>
      <c r="E5" s="14">
        <f>T20</f>
        <v>2</v>
      </c>
      <c r="F5" s="16">
        <f>S20</f>
        <v>0</v>
      </c>
      <c r="G5" s="19">
        <f>S23</f>
        <v>0</v>
      </c>
      <c r="H5" s="16">
        <f>T23</f>
        <v>2</v>
      </c>
      <c r="I5" s="20">
        <f>T11</f>
        <v>1</v>
      </c>
      <c r="J5" s="18">
        <f>S11</f>
        <v>2</v>
      </c>
      <c r="K5" s="83"/>
      <c r="L5" s="83"/>
      <c r="M5" s="10">
        <f>T17</f>
        <v>2</v>
      </c>
      <c r="N5" s="11">
        <f>S17</f>
        <v>1</v>
      </c>
      <c r="O5" s="12">
        <f>S13</f>
      </c>
      <c r="P5" s="13">
        <f>T13</f>
      </c>
      <c r="Q5" s="14">
        <f>IF(ISBLANK(B5),"",SUM(H11,L11,P11,G13,K13,O13,H17,L17,P17,H20,L20,P20,G23,K23,O23))</f>
        <v>17</v>
      </c>
      <c r="R5" s="15">
        <f>IF(ISBLANK(B5),"",SUM(G11,K11,O11,H13,L13,P13,G17,K17,O17,G20,K20,O20,H23,P23))</f>
        <v>18</v>
      </c>
      <c r="S5" s="14">
        <f>IF(ISBLANK(B5),"",SUM(E5,I5,G5,M5,O5))</f>
        <v>5</v>
      </c>
      <c r="T5" s="15">
        <f>IF(ISBLANK(B5),"",SUM(F5,J5,H5,N5,P5))</f>
        <v>5</v>
      </c>
      <c r="U5" s="14">
        <f>IF(ISBLANK(B5),"",IF(E5=2,1,0)+IF(I5=2,1,0)+IF(G5=2,1,0)+IF(M5=2,1,0)+IF(O5=2,1,0))</f>
        <v>2</v>
      </c>
      <c r="V5" s="15">
        <f>IF(ISBLANK(B5),"",IF(F5=2,1,0)+IF(J5=2,1,0)+IF(H5=2,1,0)+IF(N5=2,1,0)+IF(P5=2,1,0))</f>
        <v>2</v>
      </c>
      <c r="W5" s="85">
        <v>3</v>
      </c>
      <c r="X5" s="85"/>
      <c r="Y5" s="66" t="str">
        <f>Z5&amp;". Grp "&amp;AA5</f>
        <v>3. Grp 4</v>
      </c>
      <c r="Z5" s="1">
        <v>3</v>
      </c>
      <c r="AA5" s="1">
        <v>4</v>
      </c>
      <c r="AB5" s="1">
        <f>MATCH(Z5,'[1]D4'!$S$2:$S$5,0)</f>
        <v>3</v>
      </c>
    </row>
    <row r="6" spans="1:28" ht="33" customHeight="1">
      <c r="A6" s="9">
        <v>5</v>
      </c>
      <c r="B6" s="69" t="str">
        <f>IF(ISERROR($AB6),$Y6,VLOOKUP($AB6,'[1]D5'!$A$2:$D$5,COLUMN(),0))</f>
        <v>Garbis/Bremer</v>
      </c>
      <c r="C6" s="70"/>
      <c r="D6" s="71" t="str">
        <f>IF(ISERROR($AB6),"",VLOOKUP($AB6,'[1]D5'!$A$2:$D$5,COLUMN(),0))</f>
        <v>Heidmühler FC/TuS Oestringen</v>
      </c>
      <c r="E6" s="14">
        <f>T21</f>
        <v>2</v>
      </c>
      <c r="F6" s="16">
        <f>S21</f>
        <v>0</v>
      </c>
      <c r="G6" s="19">
        <f>T10</f>
        <v>0</v>
      </c>
      <c r="H6" s="16">
        <f>S10</f>
        <v>2</v>
      </c>
      <c r="I6" s="19">
        <f>T12</f>
        <v>0</v>
      </c>
      <c r="J6" s="16">
        <f>S12</f>
        <v>2</v>
      </c>
      <c r="K6" s="20">
        <f>S17</f>
        <v>1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13</v>
      </c>
      <c r="R6" s="15">
        <f>IF(ISBLANK(B6),"",SUM(G10,K10,O10,G12,K12,O12,H17,L17,P17,H18,L18,P18,G21,K21,O21))</f>
        <v>19</v>
      </c>
      <c r="S6" s="14">
        <f>IF(ISBLANK(B6),"",SUM(E6,G6,K6,I6,O6))</f>
        <v>3</v>
      </c>
      <c r="T6" s="15">
        <f>IF(ISBLANK(B6),"",SUM(F6,H6,L6,J6,P6))</f>
        <v>6</v>
      </c>
      <c r="U6" s="14">
        <f>IF(ISBLANK(B6),"",IF(E6=2,1,0)+IF(G6=2,1,0)+IF(K6=2,1,0)+IF(I6=2,1,0)+IF(O6=2,1,0))</f>
        <v>1</v>
      </c>
      <c r="V6" s="15">
        <f>IF(ISBLANK(B6),"",IF(F6=2,1,0)+IF(H6=2,1,0)+IF(L6=2,1,0)+IF(J6=2,1,0)+IF(P6=2,1,0))</f>
        <v>3</v>
      </c>
      <c r="W6" s="85">
        <v>4</v>
      </c>
      <c r="X6" s="85"/>
      <c r="Y6" s="66" t="str">
        <f>Z6&amp;". Grp "&amp;AA6</f>
        <v>4. Grp 5</v>
      </c>
      <c r="Z6" s="1">
        <v>4</v>
      </c>
      <c r="AA6" s="1">
        <v>5</v>
      </c>
      <c r="AB6" s="1">
        <f>MATCH(Z6,'[1]D5'!$S$2:$S$5,0)</f>
        <v>4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Groh/Sellentin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Jerlitschka/Wagemann</v>
      </c>
      <c r="C10" s="41" t="s">
        <v>5</v>
      </c>
      <c r="D10" s="42" t="str">
        <f>IF(ISBLANK(B6),"",B6)</f>
        <v>Garbis/Bremer</v>
      </c>
      <c r="E10" s="89" t="s">
        <v>6</v>
      </c>
      <c r="F10" s="89"/>
      <c r="G10" s="43">
        <v>3</v>
      </c>
      <c r="H10" s="44">
        <v>0</v>
      </c>
      <c r="I10" s="89" t="s">
        <v>7</v>
      </c>
      <c r="J10" s="89"/>
      <c r="K10" s="43">
        <v>3</v>
      </c>
      <c r="L10" s="44">
        <v>1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2</v>
      </c>
      <c r="T10" s="47">
        <f t="shared" si="1"/>
        <v>0</v>
      </c>
    </row>
    <row r="11" spans="1:20" ht="12.75">
      <c r="A11" s="48" t="s">
        <v>11</v>
      </c>
      <c r="B11" s="49" t="str">
        <f>IF(ISBLANK(B4),"",B4)</f>
        <v>Kochubey/Münch</v>
      </c>
      <c r="C11" s="50" t="s">
        <v>5</v>
      </c>
      <c r="D11" s="51" t="str">
        <f>IF(ISBLANK(B5),"",B5)</f>
        <v>Meints/Kraft</v>
      </c>
      <c r="E11" s="92" t="s">
        <v>6</v>
      </c>
      <c r="F11" s="92"/>
      <c r="G11" s="52">
        <v>3</v>
      </c>
      <c r="H11" s="53">
        <v>0</v>
      </c>
      <c r="I11" s="92" t="s">
        <v>7</v>
      </c>
      <c r="J11" s="92"/>
      <c r="K11" s="52">
        <v>2</v>
      </c>
      <c r="L11" s="53">
        <v>3</v>
      </c>
      <c r="M11" s="92" t="s">
        <v>8</v>
      </c>
      <c r="N11" s="92"/>
      <c r="O11" s="52">
        <v>3</v>
      </c>
      <c r="P11" s="53">
        <v>1</v>
      </c>
      <c r="Q11" s="54" t="s">
        <v>9</v>
      </c>
      <c r="R11" s="51"/>
      <c r="S11" s="55">
        <f t="shared" si="0"/>
        <v>2</v>
      </c>
      <c r="T11" s="56">
        <f t="shared" si="1"/>
        <v>1</v>
      </c>
    </row>
    <row r="12" spans="1:20" ht="12.75">
      <c r="A12" s="57" t="s">
        <v>12</v>
      </c>
      <c r="B12" s="33" t="str">
        <f>IF(ISBLANK(B4),"",B4)</f>
        <v>Kochubey/Münch</v>
      </c>
      <c r="C12" s="58" t="s">
        <v>5</v>
      </c>
      <c r="D12" s="34" t="str">
        <f>IF(ISBLANK(B6),"",B6)</f>
        <v>Garbis/Bremer</v>
      </c>
      <c r="E12" s="88" t="s">
        <v>6</v>
      </c>
      <c r="F12" s="88"/>
      <c r="G12" s="35">
        <v>3</v>
      </c>
      <c r="H12" s="36">
        <v>2</v>
      </c>
      <c r="I12" s="88" t="s">
        <v>7</v>
      </c>
      <c r="J12" s="88"/>
      <c r="K12" s="35">
        <v>3</v>
      </c>
      <c r="L12" s="36">
        <v>0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2</v>
      </c>
      <c r="T12" s="38">
        <f t="shared" si="1"/>
        <v>0</v>
      </c>
    </row>
    <row r="13" spans="1:20" ht="12.75">
      <c r="A13" s="59" t="s">
        <v>13</v>
      </c>
      <c r="B13" s="45" t="str">
        <f>IF(ISBLANK(B5),"",B5)</f>
        <v>Meints/Kraft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Groh/Sellentin</v>
      </c>
      <c r="C14" s="50" t="s">
        <v>5</v>
      </c>
      <c r="D14" s="51" t="str">
        <f>IF(ISBLANK(B3),"",B3)</f>
        <v>Jerlitschka/Wagemann</v>
      </c>
      <c r="E14" s="92" t="s">
        <v>6</v>
      </c>
      <c r="F14" s="92"/>
      <c r="G14" s="52">
        <v>0</v>
      </c>
      <c r="H14" s="53">
        <v>3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0</v>
      </c>
      <c r="T14" s="56">
        <f t="shared" si="1"/>
        <v>2</v>
      </c>
    </row>
    <row r="15" spans="1:20" ht="12.75">
      <c r="A15" s="57" t="s">
        <v>15</v>
      </c>
      <c r="B15" s="33" t="str">
        <f>IF(ISBLANK(B3),"",B3)</f>
        <v>Jerlitschka/Wagemann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Kochubey/Münch</v>
      </c>
      <c r="C16" s="41" t="s">
        <v>5</v>
      </c>
      <c r="D16" s="42" t="str">
        <f>IF(ISBLANK(B2),"",B2)</f>
        <v>Groh/Sellentin</v>
      </c>
      <c r="E16" s="89" t="s">
        <v>6</v>
      </c>
      <c r="F16" s="89"/>
      <c r="G16" s="43">
        <v>3</v>
      </c>
      <c r="H16" s="44">
        <v>0</v>
      </c>
      <c r="I16" s="89" t="s">
        <v>7</v>
      </c>
      <c r="J16" s="89"/>
      <c r="K16" s="43">
        <v>3</v>
      </c>
      <c r="L16" s="44">
        <v>0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2</v>
      </c>
      <c r="T16" s="47">
        <f t="shared" si="1"/>
        <v>0</v>
      </c>
    </row>
    <row r="17" spans="1:20" ht="12.75">
      <c r="A17" s="60" t="s">
        <v>17</v>
      </c>
      <c r="B17" s="54" t="str">
        <f>IF(ISBLANK(B6),"",B6)</f>
        <v>Garbis/Bremer</v>
      </c>
      <c r="C17" s="50" t="s">
        <v>5</v>
      </c>
      <c r="D17" s="51" t="str">
        <f>IF(ISBLANK(B5),"",B5)</f>
        <v>Meints/Kraft</v>
      </c>
      <c r="E17" s="92" t="s">
        <v>6</v>
      </c>
      <c r="F17" s="92"/>
      <c r="G17" s="52">
        <v>3</v>
      </c>
      <c r="H17" s="53">
        <v>0</v>
      </c>
      <c r="I17" s="92" t="s">
        <v>7</v>
      </c>
      <c r="J17" s="92"/>
      <c r="K17" s="52">
        <v>0</v>
      </c>
      <c r="L17" s="53">
        <v>3</v>
      </c>
      <c r="M17" s="92" t="s">
        <v>8</v>
      </c>
      <c r="N17" s="92"/>
      <c r="O17" s="52">
        <v>1</v>
      </c>
      <c r="P17" s="53">
        <v>3</v>
      </c>
      <c r="Q17" s="54" t="s">
        <v>9</v>
      </c>
      <c r="R17" s="51"/>
      <c r="S17" s="55">
        <f t="shared" si="0"/>
        <v>1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Garbis/Bremer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Jerlitschka/Wagemann</v>
      </c>
      <c r="C19" s="41" t="s">
        <v>5</v>
      </c>
      <c r="D19" s="42" t="str">
        <f>IF(ISBLANK(B4),"",B4)</f>
        <v>Kochubey/Münch</v>
      </c>
      <c r="E19" s="89" t="s">
        <v>6</v>
      </c>
      <c r="F19" s="89"/>
      <c r="G19" s="43">
        <v>1</v>
      </c>
      <c r="H19" s="44">
        <v>3</v>
      </c>
      <c r="I19" s="89" t="s">
        <v>7</v>
      </c>
      <c r="J19" s="89"/>
      <c r="K19" s="43">
        <v>3</v>
      </c>
      <c r="L19" s="44">
        <v>2</v>
      </c>
      <c r="M19" s="89" t="s">
        <v>8</v>
      </c>
      <c r="N19" s="89"/>
      <c r="O19" s="43">
        <v>3</v>
      </c>
      <c r="P19" s="44">
        <v>2</v>
      </c>
      <c r="Q19" s="45" t="s">
        <v>9</v>
      </c>
      <c r="R19" s="42"/>
      <c r="S19" s="46">
        <f t="shared" si="0"/>
        <v>2</v>
      </c>
      <c r="T19" s="47">
        <f t="shared" si="1"/>
        <v>1</v>
      </c>
    </row>
    <row r="20" spans="1:20" ht="12.75">
      <c r="A20" s="60" t="s">
        <v>20</v>
      </c>
      <c r="B20" s="54" t="str">
        <f>IF(ISBLANK(B2),"",B2)</f>
        <v>Groh/Sellentin</v>
      </c>
      <c r="C20" s="50" t="s">
        <v>5</v>
      </c>
      <c r="D20" s="51" t="str">
        <f>IF(ISBLANK(B5),"",B5)</f>
        <v>Meints/Kraft</v>
      </c>
      <c r="E20" s="92" t="s">
        <v>6</v>
      </c>
      <c r="F20" s="92"/>
      <c r="G20" s="52">
        <v>2</v>
      </c>
      <c r="H20" s="53">
        <v>3</v>
      </c>
      <c r="I20" s="92" t="s">
        <v>7</v>
      </c>
      <c r="J20" s="92"/>
      <c r="K20" s="52">
        <v>1</v>
      </c>
      <c r="L20" s="53">
        <v>3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0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Groh/Sellentin</v>
      </c>
      <c r="C21" s="58" t="s">
        <v>5</v>
      </c>
      <c r="D21" s="34" t="str">
        <f>IF(ISBLANK(B6),"",B6)</f>
        <v>Garbis/Bremer</v>
      </c>
      <c r="E21" s="88" t="s">
        <v>6</v>
      </c>
      <c r="F21" s="88"/>
      <c r="G21" s="35">
        <v>1</v>
      </c>
      <c r="H21" s="36">
        <v>3</v>
      </c>
      <c r="I21" s="88" t="s">
        <v>7</v>
      </c>
      <c r="J21" s="88"/>
      <c r="K21" s="35">
        <v>0</v>
      </c>
      <c r="L21" s="36">
        <v>3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0</v>
      </c>
      <c r="T21" s="38">
        <f t="shared" si="1"/>
        <v>2</v>
      </c>
    </row>
    <row r="22" spans="1:20" ht="12.75">
      <c r="A22" s="59" t="s">
        <v>22</v>
      </c>
      <c r="B22" s="45" t="str">
        <f>IF(ISBLANK(B4),"",B4)</f>
        <v>Kochubey/Münch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Meints/Kraft</v>
      </c>
      <c r="C23" s="50" t="s">
        <v>5</v>
      </c>
      <c r="D23" s="51" t="str">
        <f>IF(ISBLANK(B3),"",B3)</f>
        <v>Jerlitschka/Wagemann</v>
      </c>
      <c r="E23" s="92" t="s">
        <v>6</v>
      </c>
      <c r="F23" s="92"/>
      <c r="G23" s="52">
        <v>0</v>
      </c>
      <c r="H23" s="53">
        <v>3</v>
      </c>
      <c r="I23" s="92" t="s">
        <v>7</v>
      </c>
      <c r="J23" s="92"/>
      <c r="K23" s="52">
        <v>1</v>
      </c>
      <c r="L23" s="53">
        <v>3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0</v>
      </c>
      <c r="T23" s="56">
        <f t="shared" si="1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B6" sqref="B6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140625" style="1" customWidth="1"/>
    <col min="18" max="18" width="4.57421875" style="1" customWidth="1"/>
    <col min="19" max="20" width="3.7109375" style="1" customWidth="1"/>
    <col min="21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>
      <c r="A1" s="79" t="s">
        <v>33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IF(ISERROR($AB2),$Y2,VLOOKUP($AB2,'[1]E1'!$A$2:$D$5,COLUMN(),0))</f>
        <v>Probian/Sandstede</v>
      </c>
      <c r="C2" s="68"/>
      <c r="D2" s="75" t="str">
        <f>IF(ISERROR($AB2),"",VLOOKUP($AB2,'[1]E1'!$A$2:$D$5,COLUMN(),0))</f>
        <v>SV Büppel</v>
      </c>
      <c r="E2" s="83"/>
      <c r="F2" s="83"/>
      <c r="G2" s="3">
        <f>S14</f>
        <v>2</v>
      </c>
      <c r="H2" s="4">
        <f>T14</f>
        <v>1</v>
      </c>
      <c r="I2" s="5">
        <f>T16</f>
        <v>0</v>
      </c>
      <c r="J2" s="6">
        <f>S16</f>
        <v>2</v>
      </c>
      <c r="K2" s="5">
        <f>S20</f>
        <v>2</v>
      </c>
      <c r="L2" s="6">
        <f>T20</f>
        <v>0</v>
      </c>
      <c r="M2" s="5">
        <f>S21</f>
        <v>1</v>
      </c>
      <c r="N2" s="6">
        <f>T21</f>
        <v>2</v>
      </c>
      <c r="O2" s="5">
        <f>S9</f>
      </c>
      <c r="P2" s="6">
        <f>T9</f>
      </c>
      <c r="Q2" s="7">
        <f>IF(ISBLANK(B2),"",SUM(G9,K9,O9,G14,K14,O14,H16,L16,P16,G20,K20,O20,G21,K21,O21))</f>
        <v>19</v>
      </c>
      <c r="R2" s="8">
        <f>IF(ISBLANK(B2),"",SUM(H9,L9,P9,H14,L14,P14,G16,K16,O16,H20,L20,P20,H21,L21,P21))</f>
        <v>19</v>
      </c>
      <c r="S2" s="7">
        <f>IF(ISBLANK(B2),"",SUM(G2,I2,K2,M2,O2))</f>
        <v>5</v>
      </c>
      <c r="T2" s="8">
        <f>IF(ISBLANK(B2),"",SUM(H2,J2,L2,N2,P2))</f>
        <v>5</v>
      </c>
      <c r="U2" s="7">
        <f>IF(ISBLANK(B2),"",IF(G2=2,1,0)+IF(I2=2,1,0)+IF(K2=2,1,0)+IF(M2=2,1,0)+IF(O2=2,1,0))</f>
        <v>2</v>
      </c>
      <c r="V2" s="8">
        <f>IF(ISBLANK(B2),"",IF(H2=2,1,0)+IF(J2=2,1,0)+IF(L2=2,1,0)+IF(N2=2,1,0)+IF(P2=2,1,0))</f>
        <v>2</v>
      </c>
      <c r="W2" s="84">
        <v>3</v>
      </c>
      <c r="X2" s="84"/>
      <c r="Y2" s="66" t="str">
        <f>Z2&amp;". Grp "&amp;AA2</f>
        <v>1. Grp 1</v>
      </c>
      <c r="Z2" s="1">
        <v>1</v>
      </c>
      <c r="AA2" s="1">
        <v>1</v>
      </c>
      <c r="AB2" s="1">
        <f>MATCH(Z2,'[1]E1'!$S$2:$S$5,0)</f>
        <v>1</v>
      </c>
    </row>
    <row r="3" spans="1:28" ht="33" customHeight="1">
      <c r="A3" s="9">
        <v>2</v>
      </c>
      <c r="B3" s="69" t="str">
        <f>IF(ISERROR($AB3),$Y3,VLOOKUP($AB3,'[1]E2'!$A$2:$D$5,COLUMN(),0))</f>
        <v>Jürgens,B./Friesenborg</v>
      </c>
      <c r="C3" s="70"/>
      <c r="D3" s="71" t="str">
        <f>IF(ISERROR($AB3),"",VLOOKUP($AB3,'[1]E2'!$A$2:$D$5,COLUMN(),0))</f>
        <v>Heidmühler FC</v>
      </c>
      <c r="E3" s="7">
        <f>T14</f>
        <v>1</v>
      </c>
      <c r="F3" s="8">
        <f>S14</f>
        <v>2</v>
      </c>
      <c r="G3" s="83"/>
      <c r="H3" s="83"/>
      <c r="I3" s="10">
        <f>S19</f>
        <v>2</v>
      </c>
      <c r="J3" s="11">
        <f>T19</f>
        <v>0</v>
      </c>
      <c r="K3" s="12">
        <f>T23</f>
        <v>1</v>
      </c>
      <c r="L3" s="13">
        <f>S23</f>
        <v>2</v>
      </c>
      <c r="M3" s="12">
        <f>S10</f>
        <v>1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20</v>
      </c>
      <c r="R3" s="15">
        <f>IF(ISBLANK(B3),"",SUM(H10,L10,P10,G14,K14,O14,H15,L15,P15,H19,L19,P19,G23,K23,O23))</f>
        <v>26</v>
      </c>
      <c r="S3" s="14">
        <f>IF(ISBLANK(B3),"",SUM(E3,I3,K3,M3,O3))</f>
        <v>5</v>
      </c>
      <c r="T3" s="15">
        <f>IF(ISBLANK(B3),"",SUM(F3,J3,L3,N3,P3))</f>
        <v>6</v>
      </c>
      <c r="U3" s="14">
        <f>IF(ISBLANK(B3),"",IF(E3=2,1,0)+IF(I3=2,1,0)+IF(K3=2,1,0)+IF(M3=2,1,0)+IF(O3=2,1,0))</f>
        <v>1</v>
      </c>
      <c r="V3" s="15">
        <f>IF(ISBLANK(B3),"",IF(F3=2,1,0)+IF(J3=2,1,0)+IF(L3=2,1,0)+IF(N3=2,1,0)+IF(P3=2,1,0))</f>
        <v>3</v>
      </c>
      <c r="W3" s="85">
        <v>4</v>
      </c>
      <c r="X3" s="85"/>
      <c r="Y3" s="66" t="str">
        <f>Z3&amp;". Grp "&amp;AA3</f>
        <v>2. Grp 2</v>
      </c>
      <c r="Z3" s="1">
        <v>2</v>
      </c>
      <c r="AA3" s="1">
        <v>2</v>
      </c>
      <c r="AB3" s="1">
        <f>MATCH(Z3,'[1]E2'!$S$2:$S$5,0)</f>
        <v>1</v>
      </c>
    </row>
    <row r="4" spans="1:28" ht="33" customHeight="1">
      <c r="A4" s="9">
        <v>3</v>
      </c>
      <c r="B4" s="69" t="str">
        <f>IF(ISERROR($AB4),$Y4,VLOOKUP($AB4,'[1]E3'!$A$2:$D$5,COLUMN(),0))</f>
        <v>Lefeld/Schmalfeld</v>
      </c>
      <c r="C4" s="70"/>
      <c r="D4" s="71" t="str">
        <f>IF(ISERROR($AB4),"",VLOOKUP($AB4,'[1]E3'!$A$2:$D$5,COLUMN(),0))</f>
        <v>DJK Franz Sales Haus Essen</v>
      </c>
      <c r="E4" s="14">
        <f>S16</f>
        <v>2</v>
      </c>
      <c r="F4" s="16">
        <f>T16</f>
        <v>0</v>
      </c>
      <c r="G4" s="17">
        <f>T19</f>
        <v>0</v>
      </c>
      <c r="H4" s="18">
        <f>S19</f>
        <v>2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1</v>
      </c>
      <c r="O4" s="12">
        <f>S22</f>
      </c>
      <c r="P4" s="13">
        <f>T22</f>
      </c>
      <c r="Q4" s="14">
        <f>IF(ISBLANK(B4),"",SUM(G11,K11,O11,G12,K12,O12,G16,K16,O16,H19,L19,P19,G22,K22,O22))</f>
        <v>21</v>
      </c>
      <c r="R4" s="15">
        <f>IF(ISBLANK(B4),"",SUM(H11,L11,P11,H12,L12,P12,H16,L16,P16,G19,K19,O19,H22,L22,P22))</f>
        <v>14</v>
      </c>
      <c r="S4" s="14">
        <f>IF(ISBLANK(B4),"",SUM(G4,E4,K4,M4,O4))</f>
        <v>6</v>
      </c>
      <c r="T4" s="15">
        <f>IF(ISBLANK(B4),"",SUM(H4,F4,L4,N4,P4))</f>
        <v>3</v>
      </c>
      <c r="U4" s="14">
        <f>IF(ISBLANK(B4),"",IF(G4=2,1,0)+IF(E4=2,1,0)+IF(K4=2,1,0)+IF(M4=2,1,0)+IF(O4=2,1,0))</f>
        <v>3</v>
      </c>
      <c r="V4" s="15">
        <f>IF(ISBLANK(B4),"",IF(H4=2,1,0)+IF(F4=2,1,0)+IF(L4=2,1,0)+IF(N4=2,1,0)+IF(P4=2,1,0))</f>
        <v>1</v>
      </c>
      <c r="W4" s="85">
        <v>1</v>
      </c>
      <c r="X4" s="85"/>
      <c r="Y4" s="66" t="str">
        <f>Z4&amp;". Grp "&amp;AA4</f>
        <v>1. Grp 3</v>
      </c>
      <c r="Z4" s="1">
        <v>1</v>
      </c>
      <c r="AA4" s="1">
        <v>3</v>
      </c>
      <c r="AB4" s="1">
        <f>MATCH(Z4,'[1]E3'!$S$2:$S$5,0)</f>
        <v>3</v>
      </c>
    </row>
    <row r="5" spans="1:28" ht="33" customHeight="1">
      <c r="A5" s="9">
        <v>4</v>
      </c>
      <c r="B5" s="69" t="str">
        <f>IF(ISERROR($AB5),$Y5,VLOOKUP($AB5,'[1]E4'!$A$2:$D$5,COLUMN(),0))</f>
        <v>Runte/Dannenberg,P./Heide-mann</v>
      </c>
      <c r="C5" s="70"/>
      <c r="D5" s="71" t="str">
        <f>IF(ISERROR($AB5),"",VLOOKUP($AB5,'[1]E4'!$A$2:$D$5,COLUMN(),0))</f>
        <v>TSV Schneeren</v>
      </c>
      <c r="E5" s="14">
        <f>T20</f>
        <v>0</v>
      </c>
      <c r="F5" s="16">
        <f>S20</f>
        <v>2</v>
      </c>
      <c r="G5" s="19">
        <f>S23</f>
        <v>2</v>
      </c>
      <c r="H5" s="16">
        <f>T23</f>
        <v>1</v>
      </c>
      <c r="I5" s="20">
        <f>T11</f>
        <v>0</v>
      </c>
      <c r="J5" s="18">
        <f>S11</f>
        <v>2</v>
      </c>
      <c r="K5" s="83"/>
      <c r="L5" s="83"/>
      <c r="M5" s="10">
        <f>T17</f>
        <v>1</v>
      </c>
      <c r="N5" s="11">
        <f>S17</f>
        <v>2</v>
      </c>
      <c r="O5" s="12">
        <f>S13</f>
      </c>
      <c r="P5" s="13">
        <f>T13</f>
      </c>
      <c r="Q5" s="14">
        <f>IF(ISBLANK(B5),"",SUM(H11,L11,P11,G13,K13,O13,H17,L17,P17,H20,L20,P20,G23,K23,O23))</f>
        <v>15</v>
      </c>
      <c r="R5" s="15">
        <f>IF(ISBLANK(B5),"",SUM(G11,K11,O11,H13,L13,P13,G17,K17,O17,G20,K20,O20,H23,P23))</f>
        <v>24</v>
      </c>
      <c r="S5" s="14">
        <f>IF(ISBLANK(B5),"",SUM(E5,I5,G5,M5,O5))</f>
        <v>3</v>
      </c>
      <c r="T5" s="15">
        <f>IF(ISBLANK(B5),"",SUM(F5,J5,H5,N5,P5))</f>
        <v>7</v>
      </c>
      <c r="U5" s="14">
        <f>IF(ISBLANK(B5),"",IF(E5=2,1,0)+IF(I5=2,1,0)+IF(G5=2,1,0)+IF(M5=2,1,0)+IF(O5=2,1,0))</f>
        <v>1</v>
      </c>
      <c r="V5" s="15">
        <f>IF(ISBLANK(B5),"",IF(F5=2,1,0)+IF(J5=2,1,0)+IF(H5=2,1,0)+IF(N5=2,1,0)+IF(P5=2,1,0))</f>
        <v>3</v>
      </c>
      <c r="W5" s="85">
        <v>5</v>
      </c>
      <c r="X5" s="85"/>
      <c r="Y5" s="66" t="str">
        <f>Z5&amp;". Grp "&amp;AA5</f>
        <v>2. Grp 4</v>
      </c>
      <c r="Z5" s="1">
        <v>2</v>
      </c>
      <c r="AA5" s="1">
        <v>4</v>
      </c>
      <c r="AB5" s="1">
        <f>MATCH(Z5,'[1]E4'!$S$2:$S$5,0)</f>
        <v>3</v>
      </c>
    </row>
    <row r="6" spans="1:28" ht="33" customHeight="1">
      <c r="A6" s="9">
        <v>5</v>
      </c>
      <c r="B6" s="69" t="str">
        <f>IF(ISERROR($AB6),$Y6,VLOOKUP($AB6,'[1]E5'!$A$2:$D$5,COLUMN(),0))</f>
        <v>Voß/Bischoff</v>
      </c>
      <c r="C6" s="70"/>
      <c r="D6" s="71" t="str">
        <f>IF(ISERROR($AB6),"",VLOOKUP($AB6,'[1]E5'!$A$2:$D$5,COLUMN(),0))</f>
        <v>DJK Franz Sales Haus Essen</v>
      </c>
      <c r="E6" s="14">
        <f>T21</f>
        <v>2</v>
      </c>
      <c r="F6" s="16">
        <f>S21</f>
        <v>1</v>
      </c>
      <c r="G6" s="19">
        <f>T10</f>
        <v>2</v>
      </c>
      <c r="H6" s="16">
        <f>S10</f>
        <v>1</v>
      </c>
      <c r="I6" s="19">
        <f>T12</f>
        <v>1</v>
      </c>
      <c r="J6" s="16">
        <f>S12</f>
        <v>2</v>
      </c>
      <c r="K6" s="20">
        <f>S17</f>
        <v>2</v>
      </c>
      <c r="L6" s="18">
        <f>T17</f>
        <v>1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27</v>
      </c>
      <c r="R6" s="15">
        <f>IF(ISBLANK(B6),"",SUM(G10,K10,O10,G12,K12,O12,H17,L17,P17,H18,L18,P18,G21,K21,O21))</f>
        <v>19</v>
      </c>
      <c r="S6" s="14">
        <f>IF(ISBLANK(B6),"",SUM(E6,G6,K6,I6,O6))</f>
        <v>7</v>
      </c>
      <c r="T6" s="15">
        <f>IF(ISBLANK(B6),"",SUM(F6,H6,L6,J6,P6))</f>
        <v>5</v>
      </c>
      <c r="U6" s="14">
        <f>IF(ISBLANK(B6),"",IF(E6=2,1,0)+IF(G6=2,1,0)+IF(K6=2,1,0)+IF(I6=2,1,0)+IF(O6=2,1,0))</f>
        <v>3</v>
      </c>
      <c r="V6" s="15">
        <f>IF(ISBLANK(B6),"",IF(F6=2,1,0)+IF(H6=2,1,0)+IF(L6=2,1,0)+IF(J6=2,1,0)+IF(P6=2,1,0))</f>
        <v>1</v>
      </c>
      <c r="W6" s="85">
        <v>2</v>
      </c>
      <c r="X6" s="85"/>
      <c r="Y6" s="66" t="str">
        <f>Z6&amp;". Grp "&amp;AA6</f>
        <v>1. Grp 5</v>
      </c>
      <c r="Z6" s="1">
        <v>1</v>
      </c>
      <c r="AA6" s="1">
        <v>5</v>
      </c>
      <c r="AB6" s="1">
        <f>MATCH(Z6,'[1]E5'!$S$2:$S$5,0)</f>
        <v>2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Probian/Sandstede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Jürgens,B./Friesenborg</v>
      </c>
      <c r="C10" s="41" t="s">
        <v>5</v>
      </c>
      <c r="D10" s="42" t="str">
        <f>IF(ISBLANK(B6),"",B6)</f>
        <v>Voß/Bischoff</v>
      </c>
      <c r="E10" s="89" t="s">
        <v>6</v>
      </c>
      <c r="F10" s="89"/>
      <c r="G10" s="43">
        <v>0</v>
      </c>
      <c r="H10" s="44">
        <v>3</v>
      </c>
      <c r="I10" s="89" t="s">
        <v>7</v>
      </c>
      <c r="J10" s="89"/>
      <c r="K10" s="43">
        <v>3</v>
      </c>
      <c r="L10" s="44">
        <v>2</v>
      </c>
      <c r="M10" s="89" t="s">
        <v>8</v>
      </c>
      <c r="N10" s="89"/>
      <c r="O10" s="43">
        <v>1</v>
      </c>
      <c r="P10" s="44">
        <v>3</v>
      </c>
      <c r="Q10" s="45" t="s">
        <v>9</v>
      </c>
      <c r="R10" s="42"/>
      <c r="S10" s="46">
        <f t="shared" si="0"/>
        <v>1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Lefeld/Schmalfeld</v>
      </c>
      <c r="C11" s="50" t="s">
        <v>5</v>
      </c>
      <c r="D11" s="51" t="str">
        <f>IF(ISBLANK(B5),"",B5)</f>
        <v>Runte/Dannenberg,P./Heide-mann</v>
      </c>
      <c r="E11" s="92" t="s">
        <v>6</v>
      </c>
      <c r="F11" s="92"/>
      <c r="G11" s="52">
        <v>3</v>
      </c>
      <c r="H11" s="53">
        <v>2</v>
      </c>
      <c r="I11" s="92" t="s">
        <v>7</v>
      </c>
      <c r="J11" s="92"/>
      <c r="K11" s="52">
        <v>3</v>
      </c>
      <c r="L11" s="53">
        <v>1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0"/>
        <v>2</v>
      </c>
      <c r="T11" s="56">
        <f t="shared" si="1"/>
        <v>0</v>
      </c>
    </row>
    <row r="12" spans="1:20" ht="12.75">
      <c r="A12" s="57" t="s">
        <v>12</v>
      </c>
      <c r="B12" s="33" t="str">
        <f>IF(ISBLANK(B4),"",B4)</f>
        <v>Lefeld/Schmalfeld</v>
      </c>
      <c r="C12" s="58" t="s">
        <v>5</v>
      </c>
      <c r="D12" s="34" t="str">
        <f>IF(ISBLANK(B6),"",B6)</f>
        <v>Voß/Bischoff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1</v>
      </c>
      <c r="L12" s="36">
        <v>3</v>
      </c>
      <c r="M12" s="88" t="s">
        <v>8</v>
      </c>
      <c r="N12" s="88"/>
      <c r="O12" s="35">
        <v>3</v>
      </c>
      <c r="P12" s="36">
        <v>2</v>
      </c>
      <c r="Q12" s="33" t="s">
        <v>9</v>
      </c>
      <c r="R12" s="34"/>
      <c r="S12" s="37">
        <f t="shared" si="0"/>
        <v>2</v>
      </c>
      <c r="T12" s="38">
        <f t="shared" si="1"/>
        <v>1</v>
      </c>
    </row>
    <row r="13" spans="1:20" ht="12.75">
      <c r="A13" s="59" t="s">
        <v>13</v>
      </c>
      <c r="B13" s="45" t="str">
        <f>IF(ISBLANK(B5),"",B5)</f>
        <v>Runte/Dannenberg,P./Heide-mann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Probian/Sandstede</v>
      </c>
      <c r="C14" s="50" t="s">
        <v>5</v>
      </c>
      <c r="D14" s="51" t="str">
        <f>IF(ISBLANK(B3),"",B3)</f>
        <v>Jürgens,B./Friesenborg</v>
      </c>
      <c r="E14" s="92" t="s">
        <v>6</v>
      </c>
      <c r="F14" s="92"/>
      <c r="G14" s="52">
        <v>2</v>
      </c>
      <c r="H14" s="53">
        <v>3</v>
      </c>
      <c r="I14" s="92" t="s">
        <v>7</v>
      </c>
      <c r="J14" s="92"/>
      <c r="K14" s="52">
        <v>3</v>
      </c>
      <c r="L14" s="53">
        <v>1</v>
      </c>
      <c r="M14" s="92" t="s">
        <v>8</v>
      </c>
      <c r="N14" s="92"/>
      <c r="O14" s="52">
        <v>3</v>
      </c>
      <c r="P14" s="53">
        <v>1</v>
      </c>
      <c r="Q14" s="54" t="s">
        <v>9</v>
      </c>
      <c r="R14" s="51"/>
      <c r="S14" s="55">
        <f t="shared" si="0"/>
        <v>2</v>
      </c>
      <c r="T14" s="56">
        <f t="shared" si="1"/>
        <v>1</v>
      </c>
    </row>
    <row r="15" spans="1:20" ht="12.75">
      <c r="A15" s="57" t="s">
        <v>15</v>
      </c>
      <c r="B15" s="33" t="str">
        <f>IF(ISBLANK(B3),"",B3)</f>
        <v>Jürgens,B./Friesenborg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Lefeld/Schmalfeld</v>
      </c>
      <c r="C16" s="41" t="s">
        <v>5</v>
      </c>
      <c r="D16" s="42" t="str">
        <f>IF(ISBLANK(B2),"",B2)</f>
        <v>Probian/Sandstede</v>
      </c>
      <c r="E16" s="89" t="s">
        <v>6</v>
      </c>
      <c r="F16" s="89"/>
      <c r="G16" s="43">
        <v>3</v>
      </c>
      <c r="H16" s="44">
        <v>0</v>
      </c>
      <c r="I16" s="89" t="s">
        <v>7</v>
      </c>
      <c r="J16" s="89"/>
      <c r="K16" s="43">
        <v>3</v>
      </c>
      <c r="L16" s="44">
        <v>0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2</v>
      </c>
      <c r="T16" s="47">
        <f t="shared" si="1"/>
        <v>0</v>
      </c>
    </row>
    <row r="17" spans="1:20" ht="12.75">
      <c r="A17" s="60" t="s">
        <v>17</v>
      </c>
      <c r="B17" s="54" t="str">
        <f>IF(ISBLANK(B6),"",B6)</f>
        <v>Voß/Bischoff</v>
      </c>
      <c r="C17" s="50" t="s">
        <v>5</v>
      </c>
      <c r="D17" s="51" t="str">
        <f>IF(ISBLANK(B5),"",B5)</f>
        <v>Runte/Dannenberg,P./Heide-mann</v>
      </c>
      <c r="E17" s="92" t="s">
        <v>6</v>
      </c>
      <c r="F17" s="92"/>
      <c r="G17" s="52">
        <v>1</v>
      </c>
      <c r="H17" s="53">
        <v>3</v>
      </c>
      <c r="I17" s="92" t="s">
        <v>7</v>
      </c>
      <c r="J17" s="92"/>
      <c r="K17" s="52">
        <v>3</v>
      </c>
      <c r="L17" s="53">
        <v>0</v>
      </c>
      <c r="M17" s="92" t="s">
        <v>8</v>
      </c>
      <c r="N17" s="92"/>
      <c r="O17" s="52">
        <v>3</v>
      </c>
      <c r="P17" s="53">
        <v>0</v>
      </c>
      <c r="Q17" s="54" t="s">
        <v>9</v>
      </c>
      <c r="R17" s="51"/>
      <c r="S17" s="55">
        <f t="shared" si="0"/>
        <v>2</v>
      </c>
      <c r="T17" s="56">
        <f t="shared" si="1"/>
        <v>1</v>
      </c>
    </row>
    <row r="18" spans="1:20" ht="12.75">
      <c r="A18" s="57" t="s">
        <v>18</v>
      </c>
      <c r="B18" s="33" t="str">
        <f>IF(ISBLANK(B6),"",B6)</f>
        <v>Voß/Bischoff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Jürgens,B./Friesenborg</v>
      </c>
      <c r="C19" s="41" t="s">
        <v>5</v>
      </c>
      <c r="D19" s="42" t="str">
        <f>IF(ISBLANK(B4),"",B4)</f>
        <v>Lefeld/Schmalfeld</v>
      </c>
      <c r="E19" s="89" t="s">
        <v>6</v>
      </c>
      <c r="F19" s="89"/>
      <c r="G19" s="43">
        <v>3</v>
      </c>
      <c r="H19" s="44">
        <v>1</v>
      </c>
      <c r="I19" s="89" t="s">
        <v>7</v>
      </c>
      <c r="J19" s="89"/>
      <c r="K19" s="43">
        <v>3</v>
      </c>
      <c r="L19" s="44">
        <v>1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2</v>
      </c>
      <c r="T19" s="47">
        <f t="shared" si="1"/>
        <v>0</v>
      </c>
    </row>
    <row r="20" spans="1:20" ht="12.75">
      <c r="A20" s="60" t="s">
        <v>20</v>
      </c>
      <c r="B20" s="54" t="str">
        <f>IF(ISBLANK(B2),"",B2)</f>
        <v>Probian/Sandstede</v>
      </c>
      <c r="C20" s="50" t="s">
        <v>5</v>
      </c>
      <c r="D20" s="51" t="str">
        <f>IF(ISBLANK(B5),"",B5)</f>
        <v>Runte/Dannenberg,P./Heide-mann</v>
      </c>
      <c r="E20" s="92" t="s">
        <v>6</v>
      </c>
      <c r="F20" s="92"/>
      <c r="G20" s="52">
        <v>3</v>
      </c>
      <c r="H20" s="53">
        <v>1</v>
      </c>
      <c r="I20" s="92" t="s">
        <v>7</v>
      </c>
      <c r="J20" s="92"/>
      <c r="K20" s="52">
        <v>3</v>
      </c>
      <c r="L20" s="53">
        <v>0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2</v>
      </c>
      <c r="T20" s="56">
        <f t="shared" si="1"/>
        <v>0</v>
      </c>
    </row>
    <row r="21" spans="1:20" ht="12.75">
      <c r="A21" s="57" t="s">
        <v>21</v>
      </c>
      <c r="B21" s="33" t="str">
        <f>IF(ISBLANK(B2),"",B2)</f>
        <v>Probian/Sandstede</v>
      </c>
      <c r="C21" s="58" t="s">
        <v>5</v>
      </c>
      <c r="D21" s="34" t="str">
        <f>IF(ISBLANK(B6),"",B6)</f>
        <v>Voß/Bischoff</v>
      </c>
      <c r="E21" s="88" t="s">
        <v>6</v>
      </c>
      <c r="F21" s="88"/>
      <c r="G21" s="35">
        <v>0</v>
      </c>
      <c r="H21" s="36">
        <v>3</v>
      </c>
      <c r="I21" s="88" t="s">
        <v>7</v>
      </c>
      <c r="J21" s="88"/>
      <c r="K21" s="35">
        <v>3</v>
      </c>
      <c r="L21" s="36">
        <v>1</v>
      </c>
      <c r="M21" s="88" t="s">
        <v>8</v>
      </c>
      <c r="N21" s="88"/>
      <c r="O21" s="35">
        <v>2</v>
      </c>
      <c r="P21" s="36">
        <v>3</v>
      </c>
      <c r="Q21" s="33" t="s">
        <v>9</v>
      </c>
      <c r="R21" s="34"/>
      <c r="S21" s="37">
        <f t="shared" si="0"/>
        <v>1</v>
      </c>
      <c r="T21" s="38">
        <f t="shared" si="1"/>
        <v>2</v>
      </c>
    </row>
    <row r="22" spans="1:20" ht="12.75">
      <c r="A22" s="59" t="s">
        <v>22</v>
      </c>
      <c r="B22" s="45" t="str">
        <f>IF(ISBLANK(B4),"",B4)</f>
        <v>Lefeld/Schmalfeld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Runte/Dannenberg,P./Heide-mann</v>
      </c>
      <c r="C23" s="50" t="s">
        <v>5</v>
      </c>
      <c r="D23" s="51" t="str">
        <f>IF(ISBLANK(B3),"",B3)</f>
        <v>Jürgens,B./Friesenborg</v>
      </c>
      <c r="E23" s="92" t="s">
        <v>6</v>
      </c>
      <c r="F23" s="92"/>
      <c r="G23" s="52">
        <v>2</v>
      </c>
      <c r="H23" s="53">
        <v>3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>
        <v>3</v>
      </c>
      <c r="P23" s="53">
        <v>2</v>
      </c>
      <c r="Q23" s="54" t="s">
        <v>9</v>
      </c>
      <c r="R23" s="51"/>
      <c r="S23" s="55">
        <f t="shared" si="0"/>
        <v>2</v>
      </c>
      <c r="T23" s="56">
        <f t="shared" si="1"/>
        <v>1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B4" sqref="B4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28125" style="1" customWidth="1"/>
    <col min="18" max="18" width="4.57421875" style="1" customWidth="1"/>
    <col min="19" max="20" width="3.7109375" style="1" customWidth="1"/>
    <col min="21" max="26" width="4.7109375" style="1" customWidth="1"/>
    <col min="27" max="29" width="3.7109375" style="1" customWidth="1"/>
    <col min="30" max="16384" width="11.421875" style="1" customWidth="1"/>
  </cols>
  <sheetData>
    <row r="1" spans="1:27" ht="32.25" customHeight="1">
      <c r="A1" s="79" t="s">
        <v>34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IF(ISERROR($AB2),$Y2,VLOOKUP($AB2,'[1]E1'!$A$2:$D$5,COLUMN(),0))</f>
        <v>Hillmer/Hera</v>
      </c>
      <c r="C2" s="68"/>
      <c r="D2" s="75" t="str">
        <f>IF(ISERROR($AB2),"",VLOOKUP($AB2,'[1]E1'!$A$2:$D$5,COLUMN(),0))</f>
        <v>SC Blau-Gelb Wilhelmshaven</v>
      </c>
      <c r="E2" s="83"/>
      <c r="F2" s="83"/>
      <c r="G2" s="3">
        <f>S14</f>
        <v>2</v>
      </c>
      <c r="H2" s="4">
        <f>T14</f>
        <v>0</v>
      </c>
      <c r="I2" s="5">
        <f>T16</f>
        <v>0</v>
      </c>
      <c r="J2" s="6">
        <f>S16</f>
        <v>2</v>
      </c>
      <c r="K2" s="5">
        <f>S20</f>
        <v>0</v>
      </c>
      <c r="L2" s="6">
        <f>T20</f>
        <v>2</v>
      </c>
      <c r="M2" s="5">
        <f>S21</f>
        <v>2</v>
      </c>
      <c r="N2" s="6">
        <f>T21</f>
        <v>0</v>
      </c>
      <c r="O2" s="5">
        <f>S9</f>
      </c>
      <c r="P2" s="6">
        <f>T9</f>
      </c>
      <c r="Q2" s="7">
        <f>IF(ISBLANK(B2),"",SUM(G9,K9,O9,G14,K14,O14,H16,L16,P16,G20,K20,O20,G21,K21,O21))</f>
        <v>16</v>
      </c>
      <c r="R2" s="8">
        <f>IF(ISBLANK(B2),"",SUM(H9,L9,P9,H14,L14,P14,G16,K16,O16,H20,L20,P20,H21,L21,P21))</f>
        <v>17</v>
      </c>
      <c r="S2" s="7">
        <f>IF(ISBLANK(B2),"",SUM(G2,I2,K2,M2,O2))</f>
        <v>4</v>
      </c>
      <c r="T2" s="8">
        <f>IF(ISBLANK(B2),"",SUM(H2,J2,L2,N2,P2))</f>
        <v>4</v>
      </c>
      <c r="U2" s="7">
        <f>IF(ISBLANK(B2),"",IF(G2=2,1,0)+IF(I2=2,1,0)+IF(K2=2,1,0)+IF(M2=2,1,0)+IF(O2=2,1,0))</f>
        <v>2</v>
      </c>
      <c r="V2" s="8">
        <f>IF(ISBLANK(B2),"",IF(H2=2,1,0)+IF(J2=2,1,0)+IF(L2=2,1,0)+IF(N2=2,1,0)+IF(P2=2,1,0))</f>
        <v>2</v>
      </c>
      <c r="W2" s="84">
        <v>3</v>
      </c>
      <c r="X2" s="84"/>
      <c r="Y2" s="66" t="str">
        <f>Z2&amp;". Grp "&amp;AA2</f>
        <v>2. Grp 1</v>
      </c>
      <c r="Z2" s="1">
        <v>2</v>
      </c>
      <c r="AA2" s="1">
        <v>1</v>
      </c>
      <c r="AB2" s="1">
        <f>MATCH(Z2,'[1]E1'!$S$2:$S$5,0)</f>
        <v>2</v>
      </c>
    </row>
    <row r="3" spans="1:28" ht="33" customHeight="1">
      <c r="A3" s="9">
        <v>2</v>
      </c>
      <c r="B3" s="69" t="str">
        <f>IF(ISERROR($AB3),$Y3,VLOOKUP($AB3,'[1]E2'!$A$2:$D$5,COLUMN(),0))</f>
        <v>Thoborg/Vollmers</v>
      </c>
      <c r="C3" s="70"/>
      <c r="D3" s="71" t="str">
        <f>IF(ISERROR($AB3),"",VLOOKUP($AB3,'[1]E2'!$A$2:$D$5,COLUMN(),0))</f>
        <v>TV Wischhafen</v>
      </c>
      <c r="E3" s="7">
        <f>T14</f>
        <v>0</v>
      </c>
      <c r="F3" s="8">
        <f>S14</f>
        <v>2</v>
      </c>
      <c r="G3" s="83"/>
      <c r="H3" s="83"/>
      <c r="I3" s="10">
        <f>S19</f>
        <v>0</v>
      </c>
      <c r="J3" s="11">
        <f>T19</f>
        <v>2</v>
      </c>
      <c r="K3" s="12">
        <f>T23</f>
        <v>0</v>
      </c>
      <c r="L3" s="13">
        <f>S23</f>
        <v>2</v>
      </c>
      <c r="M3" s="12">
        <f>S10</f>
        <v>1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6</v>
      </c>
      <c r="R3" s="15">
        <f>IF(ISBLANK(B3),"",SUM(H10,L10,P10,G14,K14,O14,H15,L15,P15,H19,L19,P19,G23,K23,O23))</f>
        <v>26</v>
      </c>
      <c r="S3" s="14">
        <f>IF(ISBLANK(B3),"",SUM(E3,I3,K3,M3,O3))</f>
        <v>1</v>
      </c>
      <c r="T3" s="15">
        <f>IF(ISBLANK(B3),"",SUM(F3,J3,L3,N3,P3))</f>
        <v>8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4</v>
      </c>
      <c r="W3" s="85">
        <v>5</v>
      </c>
      <c r="X3" s="85"/>
      <c r="Y3" s="66" t="str">
        <f>Z3&amp;". Grp "&amp;AA3</f>
        <v>1. Grp 2</v>
      </c>
      <c r="Z3" s="1">
        <v>1</v>
      </c>
      <c r="AA3" s="1">
        <v>2</v>
      </c>
      <c r="AB3" s="1">
        <f>MATCH(Z3,'[1]E2'!$S$2:$S$5,0)</f>
        <v>2</v>
      </c>
    </row>
    <row r="4" spans="1:28" ht="33" customHeight="1">
      <c r="A4" s="9">
        <v>3</v>
      </c>
      <c r="B4" s="69" t="str">
        <f>IF(ISERROR($AB4),$Y4,VLOOKUP($AB4,'[1]E3'!$A$2:$D$5,COLUMN(),0))</f>
        <v>Becker/Thomzig</v>
      </c>
      <c r="C4" s="70"/>
      <c r="D4" s="71" t="str">
        <f>IF(ISERROR($AB4),"",VLOOKUP($AB4,'[1]E3'!$A$2:$D$5,COLUMN(),0))</f>
        <v>Vestische Straßenbahnen</v>
      </c>
      <c r="E4" s="14">
        <f>S16</f>
        <v>2</v>
      </c>
      <c r="F4" s="16">
        <f>T16</f>
        <v>0</v>
      </c>
      <c r="G4" s="17">
        <f>T19</f>
        <v>2</v>
      </c>
      <c r="H4" s="18">
        <f>S19</f>
        <v>0</v>
      </c>
      <c r="I4" s="83"/>
      <c r="J4" s="83"/>
      <c r="K4" s="10">
        <f>S11</f>
        <v>0</v>
      </c>
      <c r="L4" s="11">
        <f>T11</f>
        <v>2</v>
      </c>
      <c r="M4" s="12">
        <f>S12</f>
        <v>1</v>
      </c>
      <c r="N4" s="13">
        <f>T12</f>
        <v>2</v>
      </c>
      <c r="O4" s="12">
        <f>S22</f>
      </c>
      <c r="P4" s="13">
        <f>T22</f>
      </c>
      <c r="Q4" s="14">
        <f>IF(ISBLANK(B4),"",SUM(G11,K11,O11,G12,K12,O12,G16,K16,O16,H19,L19,P19,G22,K22,O22))</f>
        <v>18</v>
      </c>
      <c r="R4" s="15">
        <f>IF(ISBLANK(B4),"",SUM(H11,L11,P11,H12,L12,P12,H16,L16,P16,G19,K19,O19,H22,L22,P22))</f>
        <v>16</v>
      </c>
      <c r="S4" s="14">
        <f>IF(ISBLANK(B4),"",SUM(G4,E4,K4,M4,O4))</f>
        <v>5</v>
      </c>
      <c r="T4" s="15">
        <f>IF(ISBLANK(B4),"",SUM(H4,F4,L4,N4,P4))</f>
        <v>4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2</v>
      </c>
      <c r="W4" s="85">
        <v>2</v>
      </c>
      <c r="X4" s="85"/>
      <c r="Y4" s="66" t="str">
        <f>Z4&amp;". Grp "&amp;AA4</f>
        <v>2. Grp 3</v>
      </c>
      <c r="Z4" s="1">
        <v>2</v>
      </c>
      <c r="AA4" s="1">
        <v>3</v>
      </c>
      <c r="AB4" s="1">
        <f>MATCH(Z4,'[1]E3'!$S$2:$S$5,0)</f>
        <v>1</v>
      </c>
    </row>
    <row r="5" spans="1:28" ht="33" customHeight="1">
      <c r="A5" s="9">
        <v>4</v>
      </c>
      <c r="B5" s="69" t="str">
        <f>IF(ISERROR($AB5),$Y5,VLOOKUP($AB5,'[1]E4'!$A$2:$D$5,COLUMN(),0))</f>
        <v>Hildebrandt/Gundlach</v>
      </c>
      <c r="C5" s="70"/>
      <c r="D5" s="71" t="str">
        <f>IF(ISERROR($AB5),"",VLOOKUP($AB5,'[1]E4'!$A$2:$D$5,COLUMN(),0))</f>
        <v>ESV RW Göttingen/Meiendorfer SV</v>
      </c>
      <c r="E5" s="14">
        <f>T20</f>
        <v>2</v>
      </c>
      <c r="F5" s="16">
        <f>S20</f>
        <v>0</v>
      </c>
      <c r="G5" s="19">
        <f>S23</f>
        <v>2</v>
      </c>
      <c r="H5" s="16">
        <f>T23</f>
        <v>0</v>
      </c>
      <c r="I5" s="20">
        <f>T11</f>
        <v>2</v>
      </c>
      <c r="J5" s="18">
        <f>S11</f>
        <v>0</v>
      </c>
      <c r="K5" s="83"/>
      <c r="L5" s="83"/>
      <c r="M5" s="10">
        <f>T17</f>
        <v>2</v>
      </c>
      <c r="N5" s="11">
        <f>S17</f>
        <v>0</v>
      </c>
      <c r="O5" s="12">
        <f>S13</f>
      </c>
      <c r="P5" s="13">
        <f>T13</f>
      </c>
      <c r="Q5" s="14">
        <f>IF(ISBLANK(B5),"",SUM(H11,L11,P11,G13,K13,O13,H17,L17,P17,H20,L20,P20,G23,K23,O23))</f>
        <v>24</v>
      </c>
      <c r="R5" s="15">
        <f>IF(ISBLANK(B5),"",SUM(G11,K11,O11,H13,L13,P13,G17,K17,O17,G20,K20,O20,H23,P23))</f>
        <v>3</v>
      </c>
      <c r="S5" s="14">
        <f>IF(ISBLANK(B5),"",SUM(E5,I5,G5,M5,O5))</f>
        <v>8</v>
      </c>
      <c r="T5" s="15">
        <f>IF(ISBLANK(B5),"",SUM(F5,J5,H5,N5,P5))</f>
        <v>0</v>
      </c>
      <c r="U5" s="14">
        <f>IF(ISBLANK(B5),"",IF(E5=2,1,0)+IF(I5=2,1,0)+IF(G5=2,1,0)+IF(M5=2,1,0)+IF(O5=2,1,0))</f>
        <v>4</v>
      </c>
      <c r="V5" s="15">
        <f>IF(ISBLANK(B5),"",IF(F5=2,1,0)+IF(J5=2,1,0)+IF(H5=2,1,0)+IF(N5=2,1,0)+IF(P5=2,1,0))</f>
        <v>0</v>
      </c>
      <c r="W5" s="85">
        <v>1</v>
      </c>
      <c r="X5" s="85"/>
      <c r="Y5" s="66" t="str">
        <f>Z5&amp;". Grp "&amp;AA5</f>
        <v>1. Grp 4</v>
      </c>
      <c r="Z5" s="1">
        <v>1</v>
      </c>
      <c r="AA5" s="1">
        <v>4</v>
      </c>
      <c r="AB5" s="1">
        <f>MATCH(Z5,'[1]E4'!$S$2:$S$5,0)</f>
        <v>1</v>
      </c>
    </row>
    <row r="6" spans="1:28" ht="33" customHeight="1">
      <c r="A6" s="9">
        <v>5</v>
      </c>
      <c r="B6" s="69" t="str">
        <f>IF(ISERROR($AB6),$Y6,VLOOKUP($AB6,'[1]E5'!$A$2:$D$5,COLUMN(),0))</f>
        <v>Bache/Mester</v>
      </c>
      <c r="C6" s="70"/>
      <c r="D6" s="71" t="str">
        <f>IF(ISERROR($AB6),"",VLOOKUP($AB6,'[1]E5'!$A$2:$D$5,COLUMN(),0))</f>
        <v>TTG Jade</v>
      </c>
      <c r="E6" s="14">
        <f>T21</f>
        <v>0</v>
      </c>
      <c r="F6" s="16">
        <f>S21</f>
        <v>2</v>
      </c>
      <c r="G6" s="19">
        <f>T10</f>
        <v>2</v>
      </c>
      <c r="H6" s="16">
        <f>S10</f>
        <v>1</v>
      </c>
      <c r="I6" s="19">
        <f>T12</f>
        <v>2</v>
      </c>
      <c r="J6" s="16">
        <f>S12</f>
        <v>1</v>
      </c>
      <c r="K6" s="20">
        <f>S17</f>
        <v>0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19</v>
      </c>
      <c r="R6" s="15">
        <f>IF(ISBLANK(B6),"",SUM(G10,K10,O10,G12,K12,O12,H17,L17,P17,H18,L18,P18,G21,K21,O21))</f>
        <v>21</v>
      </c>
      <c r="S6" s="14">
        <f>IF(ISBLANK(B6),"",SUM(E6,G6,K6,I6,O6))</f>
        <v>4</v>
      </c>
      <c r="T6" s="15">
        <f>IF(ISBLANK(B6),"",SUM(F6,H6,L6,J6,P6))</f>
        <v>6</v>
      </c>
      <c r="U6" s="14">
        <f>IF(ISBLANK(B6),"",IF(E6=2,1,0)+IF(G6=2,1,0)+IF(K6=2,1,0)+IF(I6=2,1,0)+IF(O6=2,1,0))</f>
        <v>2</v>
      </c>
      <c r="V6" s="15">
        <f>IF(ISBLANK(B6),"",IF(F6=2,1,0)+IF(H6=2,1,0)+IF(L6=2,1,0)+IF(J6=2,1,0)+IF(P6=2,1,0))</f>
        <v>2</v>
      </c>
      <c r="W6" s="85">
        <v>4</v>
      </c>
      <c r="X6" s="85"/>
      <c r="Y6" s="66" t="str">
        <f>Z6&amp;". Grp "&amp;AA6</f>
        <v>2. Grp 5</v>
      </c>
      <c r="Z6" s="1">
        <v>2</v>
      </c>
      <c r="AA6" s="1">
        <v>5</v>
      </c>
      <c r="AB6" s="1">
        <f>MATCH(Z6,'[1]E5'!$S$2:$S$5,0)</f>
        <v>1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Hillmer/Hera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Thoborg/Vollmers</v>
      </c>
      <c r="C10" s="41" t="s">
        <v>5</v>
      </c>
      <c r="D10" s="42" t="str">
        <f>IF(ISBLANK(B6),"",B6)</f>
        <v>Bache/Mester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3</v>
      </c>
      <c r="L10" s="44">
        <v>2</v>
      </c>
      <c r="M10" s="89" t="s">
        <v>8</v>
      </c>
      <c r="N10" s="89"/>
      <c r="O10" s="43">
        <v>0</v>
      </c>
      <c r="P10" s="44">
        <v>3</v>
      </c>
      <c r="Q10" s="45" t="s">
        <v>9</v>
      </c>
      <c r="R10" s="42"/>
      <c r="S10" s="46">
        <f t="shared" si="0"/>
        <v>1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Becker/Thomzig</v>
      </c>
      <c r="C11" s="50" t="s">
        <v>5</v>
      </c>
      <c r="D11" s="51" t="str">
        <f>IF(ISBLANK(B5),"",B5)</f>
        <v>Hildebrandt/Gundlach</v>
      </c>
      <c r="E11" s="92" t="s">
        <v>6</v>
      </c>
      <c r="F11" s="92"/>
      <c r="G11" s="52">
        <v>1</v>
      </c>
      <c r="H11" s="53">
        <v>3</v>
      </c>
      <c r="I11" s="92" t="s">
        <v>7</v>
      </c>
      <c r="J11" s="92"/>
      <c r="K11" s="52">
        <v>0</v>
      </c>
      <c r="L11" s="53">
        <v>3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0"/>
        <v>0</v>
      </c>
      <c r="T11" s="56">
        <f t="shared" si="1"/>
        <v>2</v>
      </c>
    </row>
    <row r="12" spans="1:20" ht="12.75">
      <c r="A12" s="57" t="s">
        <v>12</v>
      </c>
      <c r="B12" s="33" t="str">
        <f>IF(ISBLANK(B4),"",B4)</f>
        <v>Becker/Thomzig</v>
      </c>
      <c r="C12" s="58" t="s">
        <v>5</v>
      </c>
      <c r="D12" s="34" t="str">
        <f>IF(ISBLANK(B6),"",B6)</f>
        <v>Bache/Mester</v>
      </c>
      <c r="E12" s="88" t="s">
        <v>6</v>
      </c>
      <c r="F12" s="88"/>
      <c r="G12" s="35">
        <v>3</v>
      </c>
      <c r="H12" s="36">
        <v>1</v>
      </c>
      <c r="I12" s="88" t="s">
        <v>7</v>
      </c>
      <c r="J12" s="88"/>
      <c r="K12" s="35">
        <v>1</v>
      </c>
      <c r="L12" s="36">
        <v>3</v>
      </c>
      <c r="M12" s="88" t="s">
        <v>8</v>
      </c>
      <c r="N12" s="88"/>
      <c r="O12" s="35">
        <v>1</v>
      </c>
      <c r="P12" s="36">
        <v>3</v>
      </c>
      <c r="Q12" s="33" t="s">
        <v>9</v>
      </c>
      <c r="R12" s="34"/>
      <c r="S12" s="37">
        <f t="shared" si="0"/>
        <v>1</v>
      </c>
      <c r="T12" s="38">
        <f t="shared" si="1"/>
        <v>2</v>
      </c>
    </row>
    <row r="13" spans="1:20" ht="12.75">
      <c r="A13" s="59" t="s">
        <v>13</v>
      </c>
      <c r="B13" s="45" t="str">
        <f>IF(ISBLANK(B5),"",B5)</f>
        <v>Hildebrandt/Gundlach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Hillmer/Hera</v>
      </c>
      <c r="C14" s="50" t="s">
        <v>5</v>
      </c>
      <c r="D14" s="51" t="str">
        <f>IF(ISBLANK(B3),"",B3)</f>
        <v>Thoborg/Vollmers</v>
      </c>
      <c r="E14" s="92" t="s">
        <v>6</v>
      </c>
      <c r="F14" s="92"/>
      <c r="G14" s="52">
        <v>3</v>
      </c>
      <c r="H14" s="53">
        <v>1</v>
      </c>
      <c r="I14" s="92" t="s">
        <v>7</v>
      </c>
      <c r="J14" s="92"/>
      <c r="K14" s="52">
        <v>3</v>
      </c>
      <c r="L14" s="53">
        <v>1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2</v>
      </c>
      <c r="T14" s="56">
        <f t="shared" si="1"/>
        <v>0</v>
      </c>
    </row>
    <row r="15" spans="1:20" ht="12.75">
      <c r="A15" s="57" t="s">
        <v>15</v>
      </c>
      <c r="B15" s="33" t="str">
        <f>IF(ISBLANK(B3),"",B3)</f>
        <v>Thoborg/Vollmers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Becker/Thomzig</v>
      </c>
      <c r="C16" s="41" t="s">
        <v>5</v>
      </c>
      <c r="D16" s="42" t="str">
        <f>IF(ISBLANK(B2),"",B2)</f>
        <v>Hillmer/Hera</v>
      </c>
      <c r="E16" s="89" t="s">
        <v>6</v>
      </c>
      <c r="F16" s="89"/>
      <c r="G16" s="43">
        <v>3</v>
      </c>
      <c r="H16" s="44">
        <v>1</v>
      </c>
      <c r="I16" s="89" t="s">
        <v>7</v>
      </c>
      <c r="J16" s="89"/>
      <c r="K16" s="43">
        <v>3</v>
      </c>
      <c r="L16" s="44">
        <v>2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2</v>
      </c>
      <c r="T16" s="47">
        <f t="shared" si="1"/>
        <v>0</v>
      </c>
    </row>
    <row r="17" spans="1:20" ht="12.75">
      <c r="A17" s="60" t="s">
        <v>17</v>
      </c>
      <c r="B17" s="54" t="str">
        <f>IF(ISBLANK(B6),"",B6)</f>
        <v>Bache/Mester</v>
      </c>
      <c r="C17" s="50" t="s">
        <v>5</v>
      </c>
      <c r="D17" s="51" t="str">
        <f>IF(ISBLANK(B5),"",B5)</f>
        <v>Hildebrandt/Gundlach</v>
      </c>
      <c r="E17" s="92" t="s">
        <v>6</v>
      </c>
      <c r="F17" s="92"/>
      <c r="G17" s="52">
        <v>0</v>
      </c>
      <c r="H17" s="53">
        <v>3</v>
      </c>
      <c r="I17" s="92" t="s">
        <v>7</v>
      </c>
      <c r="J17" s="92"/>
      <c r="K17" s="52">
        <v>1</v>
      </c>
      <c r="L17" s="53">
        <v>3</v>
      </c>
      <c r="M17" s="92" t="s">
        <v>8</v>
      </c>
      <c r="N17" s="92"/>
      <c r="O17" s="52"/>
      <c r="P17" s="53"/>
      <c r="Q17" s="54" t="s">
        <v>9</v>
      </c>
      <c r="R17" s="51"/>
      <c r="S17" s="55">
        <f t="shared" si="0"/>
        <v>0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Bache/Mester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Thoborg/Vollmers</v>
      </c>
      <c r="C19" s="41" t="s">
        <v>5</v>
      </c>
      <c r="D19" s="42" t="str">
        <f>IF(ISBLANK(B4),"",B4)</f>
        <v>Becker/Thomzig</v>
      </c>
      <c r="E19" s="89" t="s">
        <v>6</v>
      </c>
      <c r="F19" s="89"/>
      <c r="G19" s="43">
        <v>0</v>
      </c>
      <c r="H19" s="44">
        <v>3</v>
      </c>
      <c r="I19" s="89" t="s">
        <v>7</v>
      </c>
      <c r="J19" s="89"/>
      <c r="K19" s="43">
        <v>0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0</v>
      </c>
      <c r="T19" s="47">
        <f t="shared" si="1"/>
        <v>2</v>
      </c>
    </row>
    <row r="20" spans="1:20" ht="12.75">
      <c r="A20" s="60" t="s">
        <v>20</v>
      </c>
      <c r="B20" s="54" t="str">
        <f>IF(ISBLANK(B2),"",B2)</f>
        <v>Hillmer/Hera</v>
      </c>
      <c r="C20" s="50" t="s">
        <v>5</v>
      </c>
      <c r="D20" s="51" t="str">
        <f>IF(ISBLANK(B5),"",B5)</f>
        <v>Hildebrandt/Gundlach</v>
      </c>
      <c r="E20" s="92" t="s">
        <v>6</v>
      </c>
      <c r="F20" s="92"/>
      <c r="G20" s="52">
        <v>1</v>
      </c>
      <c r="H20" s="53">
        <v>3</v>
      </c>
      <c r="I20" s="92" t="s">
        <v>7</v>
      </c>
      <c r="J20" s="92"/>
      <c r="K20" s="52">
        <v>0</v>
      </c>
      <c r="L20" s="53">
        <v>3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0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Hillmer/Hera</v>
      </c>
      <c r="C21" s="58" t="s">
        <v>5</v>
      </c>
      <c r="D21" s="34" t="str">
        <f>IF(ISBLANK(B6),"",B6)</f>
        <v>Bache/Mester</v>
      </c>
      <c r="E21" s="88" t="s">
        <v>6</v>
      </c>
      <c r="F21" s="88"/>
      <c r="G21" s="35">
        <v>3</v>
      </c>
      <c r="H21" s="36">
        <v>2</v>
      </c>
      <c r="I21" s="88" t="s">
        <v>7</v>
      </c>
      <c r="J21" s="88"/>
      <c r="K21" s="35">
        <v>3</v>
      </c>
      <c r="L21" s="36">
        <v>1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2</v>
      </c>
      <c r="T21" s="38">
        <f t="shared" si="1"/>
        <v>0</v>
      </c>
    </row>
    <row r="22" spans="1:20" ht="12.75">
      <c r="A22" s="59" t="s">
        <v>22</v>
      </c>
      <c r="B22" s="45" t="str">
        <f>IF(ISBLANK(B4),"",B4)</f>
        <v>Becker/Thomzig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Hildebrandt/Gundlach</v>
      </c>
      <c r="C23" s="50" t="s">
        <v>5</v>
      </c>
      <c r="D23" s="51" t="str">
        <f>IF(ISBLANK(B3),"",B3)</f>
        <v>Thoborg/Vollmers</v>
      </c>
      <c r="E23" s="92" t="s">
        <v>6</v>
      </c>
      <c r="F23" s="92"/>
      <c r="G23" s="52">
        <v>3</v>
      </c>
      <c r="H23" s="53">
        <v>0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2</v>
      </c>
      <c r="T23" s="56">
        <f t="shared" si="1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7" sqref="W7:X7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14062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9" width="3.7109375" style="1" customWidth="1"/>
    <col min="30" max="16384" width="11.421875" style="1" customWidth="1"/>
  </cols>
  <sheetData>
    <row r="1" spans="1:27" ht="32.25" customHeight="1">
      <c r="A1" s="79" t="s">
        <v>35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IF(ISERROR($AB2),$Y2,VLOOKUP($AB2,'[1]E1'!$A$2:$D$5,COLUMN(),0))</f>
        <v>Janssen/Janssen</v>
      </c>
      <c r="C2" s="68"/>
      <c r="D2" s="75" t="str">
        <f>IF(ISERROR($AB2),"",VLOOKUP($AB2,'[1]E1'!$A$2:$D$5,COLUMN(),0))</f>
        <v>SV Ochtersum</v>
      </c>
      <c r="E2" s="83"/>
      <c r="F2" s="83"/>
      <c r="G2" s="3">
        <f>S14</f>
        <v>2</v>
      </c>
      <c r="H2" s="4">
        <f>T14</f>
        <v>0</v>
      </c>
      <c r="I2" s="5">
        <f>T16</f>
        <v>2</v>
      </c>
      <c r="J2" s="6">
        <f>S16</f>
        <v>1</v>
      </c>
      <c r="K2" s="5">
        <f>S20</f>
        <v>1</v>
      </c>
      <c r="L2" s="6">
        <f>T20</f>
        <v>2</v>
      </c>
      <c r="M2" s="5">
        <f>S21</f>
        <v>2</v>
      </c>
      <c r="N2" s="6">
        <f>T21</f>
        <v>0</v>
      </c>
      <c r="O2" s="5">
        <f>S9</f>
      </c>
      <c r="P2" s="6">
        <f>T9</f>
      </c>
      <c r="Q2" s="7">
        <f>IF(ISBLANK(B2),"",SUM(G9,K9,O9,G14,K14,O14,H16,L16,P16,G20,K20,O20,G21,K21,O21))</f>
        <v>22</v>
      </c>
      <c r="R2" s="8">
        <f>IF(ISBLANK(B2),"",SUM(H9,L9,P9,H14,L14,P14,G16,K16,O16,H20,L20,P20,H21,L21,P21))</f>
        <v>17</v>
      </c>
      <c r="S2" s="7">
        <f>IF(ISBLANK(B2),"",SUM(G2,I2,K2,M2,O2))</f>
        <v>7</v>
      </c>
      <c r="T2" s="8">
        <f>IF(ISBLANK(B2),"",SUM(H2,J2,L2,N2,P2))</f>
        <v>3</v>
      </c>
      <c r="U2" s="7">
        <f>IF(ISBLANK(B2),"",IF(G2=2,1,0)+IF(I2=2,1,0)+IF(K2=2,1,0)+IF(M2=2,1,0)+IF(O2=2,1,0))</f>
        <v>3</v>
      </c>
      <c r="V2" s="8">
        <f>IF(ISBLANK(B2),"",IF(H2=2,1,0)+IF(J2=2,1,0)+IF(L2=2,1,0)+IF(N2=2,1,0)+IF(P2=2,1,0))</f>
        <v>1</v>
      </c>
      <c r="W2" s="84">
        <v>1</v>
      </c>
      <c r="X2" s="84"/>
      <c r="Y2" s="66" t="str">
        <f>Z2&amp;". Grp "&amp;AA2</f>
        <v>3. Grp 1</v>
      </c>
      <c r="Z2" s="1">
        <v>3</v>
      </c>
      <c r="AA2" s="1">
        <v>1</v>
      </c>
      <c r="AB2" s="1">
        <f>MATCH(Z2,'[1]E1'!$S$2:$S$5,0)</f>
        <v>4</v>
      </c>
    </row>
    <row r="3" spans="1:28" ht="33" customHeight="1">
      <c r="A3" s="9">
        <v>2</v>
      </c>
      <c r="B3" s="69" t="str">
        <f>IF(ISERROR($AB3),$Y3,VLOOKUP($AB3,'[1]E2'!$A$2:$D$5,COLUMN(),0))</f>
        <v>Merzenich/Harms</v>
      </c>
      <c r="C3" s="70"/>
      <c r="D3" s="71" t="str">
        <f>IF(ISERROR($AB3),"",VLOOKUP($AB3,'[1]E2'!$A$2:$D$5,COLUMN(),0))</f>
        <v>DJK Etr. Erle/Heidmühler FC</v>
      </c>
      <c r="E3" s="7">
        <f>T14</f>
        <v>0</v>
      </c>
      <c r="F3" s="8">
        <f>S14</f>
        <v>2</v>
      </c>
      <c r="G3" s="83"/>
      <c r="H3" s="83"/>
      <c r="I3" s="10">
        <f>S19</f>
        <v>0</v>
      </c>
      <c r="J3" s="11">
        <f>T19</f>
        <v>2</v>
      </c>
      <c r="K3" s="12">
        <f>T23</f>
        <v>0</v>
      </c>
      <c r="L3" s="13">
        <f>S23</f>
        <v>2</v>
      </c>
      <c r="M3" s="12">
        <f>S10</f>
        <v>0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4</v>
      </c>
      <c r="R3" s="15">
        <f>IF(ISBLANK(B3),"",SUM(H10,L10,P10,G14,K14,O14,H15,L15,P15,H19,L19,P19,G23,K23,O23))</f>
        <v>24</v>
      </c>
      <c r="S3" s="14">
        <f>IF(ISBLANK(B3),"",SUM(E3,I3,K3,M3,O3))</f>
        <v>0</v>
      </c>
      <c r="T3" s="15">
        <f>IF(ISBLANK(B3),"",SUM(F3,J3,L3,N3,P3))</f>
        <v>8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4</v>
      </c>
      <c r="W3" s="85">
        <v>5</v>
      </c>
      <c r="X3" s="85"/>
      <c r="Y3" s="66" t="str">
        <f>Z3&amp;". Grp "&amp;AA3</f>
        <v>4. Grp 2</v>
      </c>
      <c r="Z3" s="1">
        <v>4</v>
      </c>
      <c r="AA3" s="1">
        <v>2</v>
      </c>
      <c r="AB3" s="1">
        <f>MATCH(Z3,'[1]E2'!$S$2:$S$5,0)</f>
        <v>4</v>
      </c>
    </row>
    <row r="4" spans="1:28" ht="33" customHeight="1">
      <c r="A4" s="9">
        <v>3</v>
      </c>
      <c r="B4" s="69" t="str">
        <f>IF(ISERROR($AB4),$Y4,VLOOKUP($AB4,'[1]E3'!$A$2:$D$5,COLUMN(),0))</f>
        <v>Rix/Kiesewetter</v>
      </c>
      <c r="C4" s="70"/>
      <c r="D4" s="71" t="str">
        <f>IF(ISERROR($AB4),"",VLOOKUP($AB4,'[1]E3'!$A$2:$D$5,COLUMN(),0))</f>
        <v>MTV Jever</v>
      </c>
      <c r="E4" s="14">
        <f>S16</f>
        <v>1</v>
      </c>
      <c r="F4" s="16">
        <f>T16</f>
        <v>2</v>
      </c>
      <c r="G4" s="17">
        <f>T19</f>
        <v>2</v>
      </c>
      <c r="H4" s="18">
        <f>S19</f>
        <v>0</v>
      </c>
      <c r="I4" s="83"/>
      <c r="J4" s="83"/>
      <c r="K4" s="10">
        <f>S11</f>
        <v>2</v>
      </c>
      <c r="L4" s="11">
        <f>T11</f>
        <v>1</v>
      </c>
      <c r="M4" s="12">
        <f>S12</f>
        <v>0</v>
      </c>
      <c r="N4" s="13">
        <f>T12</f>
        <v>2</v>
      </c>
      <c r="O4" s="12">
        <f>S22</f>
      </c>
      <c r="P4" s="13">
        <f>T22</f>
      </c>
      <c r="Q4" s="14">
        <f>IF(ISBLANK(B4),"",SUM(G11,K11,O11,G12,K12,O12,G16,K16,O16,H19,L19,P19,G22,K22,O22))</f>
        <v>21</v>
      </c>
      <c r="R4" s="15">
        <f>IF(ISBLANK(B4),"",SUM(H11,L11,P11,H12,L12,P12,H16,L16,P16,G19,K19,O19,H22,L22,P22))</f>
        <v>19</v>
      </c>
      <c r="S4" s="14">
        <f>IF(ISBLANK(B4),"",SUM(G4,E4,K4,M4,O4))</f>
        <v>5</v>
      </c>
      <c r="T4" s="15">
        <f>IF(ISBLANK(B4),"",SUM(H4,F4,L4,N4,P4))</f>
        <v>5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2</v>
      </c>
      <c r="W4" s="85">
        <v>3</v>
      </c>
      <c r="X4" s="85"/>
      <c r="Y4" s="66" t="str">
        <f>Z4&amp;". Grp "&amp;AA4</f>
        <v>3. Grp 3</v>
      </c>
      <c r="Z4" s="1">
        <v>3</v>
      </c>
      <c r="AA4" s="1">
        <v>3</v>
      </c>
      <c r="AB4" s="1">
        <f>MATCH(Z4,'[1]E3'!$S$2:$S$5,0)</f>
        <v>4</v>
      </c>
    </row>
    <row r="5" spans="1:28" ht="33" customHeight="1">
      <c r="A5" s="9">
        <v>4</v>
      </c>
      <c r="B5" s="69" t="str">
        <f>IF(ISERROR($AB5),$Y5,VLOOKUP($AB5,'[1]E4'!$A$2:$D$5,COLUMN(),0))</f>
        <v>Brocksema/Bromberger</v>
      </c>
      <c r="C5" s="70"/>
      <c r="D5" s="71" t="str">
        <f>IF(ISERROR($AB5),"",VLOOKUP($AB5,'[1]E4'!$A$2:$D$5,COLUMN(),0))</f>
        <v>TuS Horsten</v>
      </c>
      <c r="E5" s="14">
        <f>T20</f>
        <v>2</v>
      </c>
      <c r="F5" s="16">
        <f>S20</f>
        <v>1</v>
      </c>
      <c r="G5" s="19">
        <f>S23</f>
        <v>2</v>
      </c>
      <c r="H5" s="16">
        <f>T23</f>
        <v>0</v>
      </c>
      <c r="I5" s="20">
        <f>T11</f>
        <v>1</v>
      </c>
      <c r="J5" s="18">
        <f>S11</f>
        <v>2</v>
      </c>
      <c r="K5" s="83"/>
      <c r="L5" s="83"/>
      <c r="M5" s="10">
        <f>T17</f>
        <v>0</v>
      </c>
      <c r="N5" s="11">
        <f>S17</f>
        <v>2</v>
      </c>
      <c r="O5" s="12">
        <f>S13</f>
      </c>
      <c r="P5" s="13">
        <f>T13</f>
      </c>
      <c r="Q5" s="14">
        <f>IF(ISBLANK(B5),"",SUM(H11,L11,P11,G13,K13,O13,H17,L17,P17,H20,L20,P20,G23,K23,O23))</f>
        <v>21</v>
      </c>
      <c r="R5" s="15">
        <f>IF(ISBLANK(B5),"",SUM(G11,K11,O11,H13,L13,P13,G17,K17,O17,G20,K20,O20,H23,P23))</f>
        <v>16</v>
      </c>
      <c r="S5" s="14">
        <f>IF(ISBLANK(B5),"",SUM(E5,I5,G5,M5,O5))</f>
        <v>5</v>
      </c>
      <c r="T5" s="15">
        <f>IF(ISBLANK(B5),"",SUM(F5,J5,H5,N5,P5))</f>
        <v>5</v>
      </c>
      <c r="U5" s="14">
        <f>IF(ISBLANK(B5),"",IF(E5=2,1,0)+IF(I5=2,1,0)+IF(G5=2,1,0)+IF(M5=2,1,0)+IF(O5=2,1,0))</f>
        <v>2</v>
      </c>
      <c r="V5" s="15">
        <f>IF(ISBLANK(B5),"",IF(F5=2,1,0)+IF(J5=2,1,0)+IF(H5=2,1,0)+IF(N5=2,1,0)+IF(P5=2,1,0))</f>
        <v>2</v>
      </c>
      <c r="W5" s="85">
        <v>4</v>
      </c>
      <c r="X5" s="85"/>
      <c r="Y5" s="66" t="str">
        <f>Z5&amp;". Grp "&amp;AA5</f>
        <v>4. Grp 4</v>
      </c>
      <c r="Z5" s="1">
        <v>4</v>
      </c>
      <c r="AA5" s="1">
        <v>4</v>
      </c>
      <c r="AB5" s="1">
        <f>MATCH(Z5,'[1]E4'!$S$2:$S$5,0)</f>
        <v>4</v>
      </c>
    </row>
    <row r="6" spans="1:28" ht="33" customHeight="1">
      <c r="A6" s="9">
        <v>5</v>
      </c>
      <c r="B6" s="69" t="str">
        <f>IF(ISERROR($AB6),$Y6,VLOOKUP($AB6,'[1]E5'!$A$2:$D$5,COLUMN(),0))</f>
        <v>Hermann/Litzenburger</v>
      </c>
      <c r="C6" s="70"/>
      <c r="D6" s="71" t="str">
        <f>IF(ISERROR($AB6),"",VLOOKUP($AB6,'[1]E5'!$A$2:$D$5,COLUMN(),0))</f>
        <v>Arminia Hannover</v>
      </c>
      <c r="E6" s="14">
        <f>T21</f>
        <v>0</v>
      </c>
      <c r="F6" s="16">
        <f>S21</f>
        <v>2</v>
      </c>
      <c r="G6" s="19">
        <f>T10</f>
        <v>2</v>
      </c>
      <c r="H6" s="16">
        <f>S10</f>
        <v>0</v>
      </c>
      <c r="I6" s="19">
        <f>T12</f>
        <v>2</v>
      </c>
      <c r="J6" s="16">
        <f>S12</f>
        <v>0</v>
      </c>
      <c r="K6" s="20">
        <f>S17</f>
        <v>2</v>
      </c>
      <c r="L6" s="18">
        <f>T17</f>
        <v>0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21</v>
      </c>
      <c r="R6" s="15">
        <f>IF(ISBLANK(B6),"",SUM(G10,K10,O10,G12,K12,O12,H17,L17,P17,H18,L18,P18,G21,K21,O21))</f>
        <v>12</v>
      </c>
      <c r="S6" s="14">
        <f>IF(ISBLANK(B6),"",SUM(E6,G6,K6,I6,O6))</f>
        <v>6</v>
      </c>
      <c r="T6" s="15">
        <f>IF(ISBLANK(B6),"",SUM(F6,H6,L6,J6,P6))</f>
        <v>2</v>
      </c>
      <c r="U6" s="14">
        <f>IF(ISBLANK(B6),"",IF(E6=2,1,0)+IF(G6=2,1,0)+IF(K6=2,1,0)+IF(I6=2,1,0)+IF(O6=2,1,0))</f>
        <v>3</v>
      </c>
      <c r="V6" s="15">
        <f>IF(ISBLANK(B6),"",IF(F6=2,1,0)+IF(H6=2,1,0)+IF(L6=2,1,0)+IF(J6=2,1,0)+IF(P6=2,1,0))</f>
        <v>1</v>
      </c>
      <c r="W6" s="85">
        <v>2</v>
      </c>
      <c r="X6" s="85"/>
      <c r="Y6" s="66" t="str">
        <f>Z6&amp;". Grp "&amp;AA6</f>
        <v>3. Grp 5</v>
      </c>
      <c r="Z6" s="1">
        <v>3</v>
      </c>
      <c r="AA6" s="1">
        <v>5</v>
      </c>
      <c r="AB6" s="1">
        <f>MATCH(Z6,'[1]E5'!$S$2:$S$5,0)</f>
        <v>3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Janssen/Janssen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Merzenich/Harms</v>
      </c>
      <c r="C10" s="41" t="s">
        <v>5</v>
      </c>
      <c r="D10" s="42" t="str">
        <f>IF(ISBLANK(B6),"",B6)</f>
        <v>Hermann/Litzenburger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1</v>
      </c>
      <c r="L10" s="44">
        <v>3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0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Rix/Kiesewetter</v>
      </c>
      <c r="C11" s="50" t="s">
        <v>5</v>
      </c>
      <c r="D11" s="51" t="str">
        <f>IF(ISBLANK(B5),"",B5)</f>
        <v>Brocksema/Bromberger</v>
      </c>
      <c r="E11" s="92" t="s">
        <v>6</v>
      </c>
      <c r="F11" s="92"/>
      <c r="G11" s="52">
        <v>3</v>
      </c>
      <c r="H11" s="53">
        <v>1</v>
      </c>
      <c r="I11" s="92" t="s">
        <v>7</v>
      </c>
      <c r="J11" s="92"/>
      <c r="K11" s="52">
        <v>1</v>
      </c>
      <c r="L11" s="53">
        <v>3</v>
      </c>
      <c r="M11" s="92" t="s">
        <v>8</v>
      </c>
      <c r="N11" s="92"/>
      <c r="O11" s="52">
        <v>3</v>
      </c>
      <c r="P11" s="53">
        <v>2</v>
      </c>
      <c r="Q11" s="54" t="s">
        <v>9</v>
      </c>
      <c r="R11" s="51"/>
      <c r="S11" s="55">
        <f t="shared" si="0"/>
        <v>2</v>
      </c>
      <c r="T11" s="56">
        <f t="shared" si="1"/>
        <v>1</v>
      </c>
    </row>
    <row r="12" spans="1:20" ht="12.75">
      <c r="A12" s="57" t="s">
        <v>12</v>
      </c>
      <c r="B12" s="33" t="str">
        <f>IF(ISBLANK(B4),"",B4)</f>
        <v>Rix/Kiesewetter</v>
      </c>
      <c r="C12" s="58" t="s">
        <v>5</v>
      </c>
      <c r="D12" s="34" t="str">
        <f>IF(ISBLANK(B6),"",B6)</f>
        <v>Hermann/Litzenburger</v>
      </c>
      <c r="E12" s="88" t="s">
        <v>6</v>
      </c>
      <c r="F12" s="88"/>
      <c r="G12" s="35">
        <v>2</v>
      </c>
      <c r="H12" s="36">
        <v>3</v>
      </c>
      <c r="I12" s="88" t="s">
        <v>7</v>
      </c>
      <c r="J12" s="88"/>
      <c r="K12" s="35">
        <v>0</v>
      </c>
      <c r="L12" s="36">
        <v>3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0</v>
      </c>
      <c r="T12" s="38">
        <f t="shared" si="1"/>
        <v>2</v>
      </c>
    </row>
    <row r="13" spans="1:20" ht="12.75">
      <c r="A13" s="59" t="s">
        <v>13</v>
      </c>
      <c r="B13" s="45" t="str">
        <f>IF(ISBLANK(B5),"",B5)</f>
        <v>Brocksema/Bromberger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Janssen/Janssen</v>
      </c>
      <c r="C14" s="50" t="s">
        <v>5</v>
      </c>
      <c r="D14" s="51" t="str">
        <f>IF(ISBLANK(B3),"",B3)</f>
        <v>Merzenich/Harms</v>
      </c>
      <c r="E14" s="92" t="s">
        <v>6</v>
      </c>
      <c r="F14" s="92"/>
      <c r="G14" s="52">
        <v>3</v>
      </c>
      <c r="H14" s="53">
        <v>1</v>
      </c>
      <c r="I14" s="92" t="s">
        <v>7</v>
      </c>
      <c r="J14" s="92"/>
      <c r="K14" s="52">
        <v>3</v>
      </c>
      <c r="L14" s="53">
        <v>0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2</v>
      </c>
      <c r="T14" s="56">
        <f t="shared" si="1"/>
        <v>0</v>
      </c>
    </row>
    <row r="15" spans="1:20" ht="12.75">
      <c r="A15" s="57" t="s">
        <v>15</v>
      </c>
      <c r="B15" s="33" t="str">
        <f>IF(ISBLANK(B3),"",B3)</f>
        <v>Merzenich/Harms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Rix/Kiesewetter</v>
      </c>
      <c r="C16" s="41" t="s">
        <v>5</v>
      </c>
      <c r="D16" s="42" t="str">
        <f>IF(ISBLANK(B2),"",B2)</f>
        <v>Janssen/Janssen</v>
      </c>
      <c r="E16" s="89" t="s">
        <v>6</v>
      </c>
      <c r="F16" s="89"/>
      <c r="G16" s="43">
        <v>3</v>
      </c>
      <c r="H16" s="44">
        <v>1</v>
      </c>
      <c r="I16" s="89" t="s">
        <v>7</v>
      </c>
      <c r="J16" s="89"/>
      <c r="K16" s="43">
        <v>1</v>
      </c>
      <c r="L16" s="44">
        <v>3</v>
      </c>
      <c r="M16" s="89" t="s">
        <v>8</v>
      </c>
      <c r="N16" s="89"/>
      <c r="O16" s="43">
        <v>2</v>
      </c>
      <c r="P16" s="44">
        <v>3</v>
      </c>
      <c r="Q16" s="45" t="s">
        <v>9</v>
      </c>
      <c r="R16" s="42"/>
      <c r="S16" s="46">
        <f t="shared" si="0"/>
        <v>1</v>
      </c>
      <c r="T16" s="47">
        <f t="shared" si="1"/>
        <v>2</v>
      </c>
    </row>
    <row r="17" spans="1:20" ht="12.75">
      <c r="A17" s="60" t="s">
        <v>17</v>
      </c>
      <c r="B17" s="54" t="str">
        <f>IF(ISBLANK(B6),"",B6)</f>
        <v>Hermann/Litzenburger</v>
      </c>
      <c r="C17" s="50" t="s">
        <v>5</v>
      </c>
      <c r="D17" s="51" t="str">
        <f>IF(ISBLANK(B5),"",B5)</f>
        <v>Brocksema/Bromberger</v>
      </c>
      <c r="E17" s="92" t="s">
        <v>6</v>
      </c>
      <c r="F17" s="92"/>
      <c r="G17" s="52">
        <v>3</v>
      </c>
      <c r="H17" s="53">
        <v>0</v>
      </c>
      <c r="I17" s="92" t="s">
        <v>7</v>
      </c>
      <c r="J17" s="92"/>
      <c r="K17" s="52">
        <v>3</v>
      </c>
      <c r="L17" s="53">
        <v>2</v>
      </c>
      <c r="M17" s="92" t="s">
        <v>8</v>
      </c>
      <c r="N17" s="92"/>
      <c r="O17" s="52"/>
      <c r="P17" s="53"/>
      <c r="Q17" s="54" t="s">
        <v>9</v>
      </c>
      <c r="R17" s="51"/>
      <c r="S17" s="55">
        <f t="shared" si="0"/>
        <v>2</v>
      </c>
      <c r="T17" s="56">
        <f t="shared" si="1"/>
        <v>0</v>
      </c>
    </row>
    <row r="18" spans="1:20" ht="12.75">
      <c r="A18" s="57" t="s">
        <v>18</v>
      </c>
      <c r="B18" s="33" t="str">
        <f>IF(ISBLANK(B6),"",B6)</f>
        <v>Hermann/Litzenburger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Merzenich/Harms</v>
      </c>
      <c r="C19" s="41" t="s">
        <v>5</v>
      </c>
      <c r="D19" s="42" t="str">
        <f>IF(ISBLANK(B4),"",B4)</f>
        <v>Rix/Kiesewetter</v>
      </c>
      <c r="E19" s="89" t="s">
        <v>6</v>
      </c>
      <c r="F19" s="89"/>
      <c r="G19" s="43">
        <v>0</v>
      </c>
      <c r="H19" s="44">
        <v>3</v>
      </c>
      <c r="I19" s="89" t="s">
        <v>7</v>
      </c>
      <c r="J19" s="89"/>
      <c r="K19" s="43">
        <v>0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0</v>
      </c>
      <c r="T19" s="47">
        <f t="shared" si="1"/>
        <v>2</v>
      </c>
    </row>
    <row r="20" spans="1:20" ht="12.75">
      <c r="A20" s="60" t="s">
        <v>20</v>
      </c>
      <c r="B20" s="54" t="str">
        <f>IF(ISBLANK(B2),"",B2)</f>
        <v>Janssen/Janssen</v>
      </c>
      <c r="C20" s="50" t="s">
        <v>5</v>
      </c>
      <c r="D20" s="51" t="str">
        <f>IF(ISBLANK(B5),"",B5)</f>
        <v>Brocksema/Bromberger</v>
      </c>
      <c r="E20" s="92" t="s">
        <v>6</v>
      </c>
      <c r="F20" s="92"/>
      <c r="G20" s="52">
        <v>0</v>
      </c>
      <c r="H20" s="53">
        <v>3</v>
      </c>
      <c r="I20" s="92" t="s">
        <v>7</v>
      </c>
      <c r="J20" s="92"/>
      <c r="K20" s="52">
        <v>3</v>
      </c>
      <c r="L20" s="53">
        <v>1</v>
      </c>
      <c r="M20" s="92" t="s">
        <v>8</v>
      </c>
      <c r="N20" s="92"/>
      <c r="O20" s="52">
        <v>0</v>
      </c>
      <c r="P20" s="53">
        <v>3</v>
      </c>
      <c r="Q20" s="54" t="s">
        <v>9</v>
      </c>
      <c r="R20" s="51"/>
      <c r="S20" s="55">
        <f t="shared" si="0"/>
        <v>1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Janssen/Janssen</v>
      </c>
      <c r="C21" s="58" t="s">
        <v>5</v>
      </c>
      <c r="D21" s="34" t="str">
        <f>IF(ISBLANK(B6),"",B6)</f>
        <v>Hermann/Litzenburger</v>
      </c>
      <c r="E21" s="88" t="s">
        <v>6</v>
      </c>
      <c r="F21" s="88"/>
      <c r="G21" s="35">
        <v>3</v>
      </c>
      <c r="H21" s="36">
        <v>2</v>
      </c>
      <c r="I21" s="88" t="s">
        <v>7</v>
      </c>
      <c r="J21" s="88"/>
      <c r="K21" s="35">
        <v>3</v>
      </c>
      <c r="L21" s="36">
        <v>1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2</v>
      </c>
      <c r="T21" s="38">
        <f t="shared" si="1"/>
        <v>0</v>
      </c>
    </row>
    <row r="22" spans="1:20" ht="12.75">
      <c r="A22" s="59" t="s">
        <v>22</v>
      </c>
      <c r="B22" s="45" t="str">
        <f>IF(ISBLANK(B4),"",B4)</f>
        <v>Rix/Kiesewetter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Brocksema/Bromberger</v>
      </c>
      <c r="C23" s="50" t="s">
        <v>5</v>
      </c>
      <c r="D23" s="51" t="str">
        <f>IF(ISBLANK(B3),"",B3)</f>
        <v>Merzenich/Harms</v>
      </c>
      <c r="E23" s="92" t="s">
        <v>6</v>
      </c>
      <c r="F23" s="92"/>
      <c r="G23" s="52">
        <v>3</v>
      </c>
      <c r="H23" s="53">
        <v>0</v>
      </c>
      <c r="I23" s="92" t="s">
        <v>7</v>
      </c>
      <c r="J23" s="92"/>
      <c r="K23" s="52">
        <v>3</v>
      </c>
      <c r="L23" s="53">
        <v>1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2</v>
      </c>
      <c r="T23" s="56">
        <f t="shared" si="1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M2" sqref="M2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42187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>
      <c r="A1" s="79" t="s">
        <v>36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IF(ISERROR($AB2),$Y2,VLOOKUP($AB2,'[1]E1'!$A$2:$D$5,COLUMN(),0))</f>
        <v>Schran/Freese/Böhnke</v>
      </c>
      <c r="C2" s="68"/>
      <c r="D2" s="75" t="str">
        <f>IF(ISERROR($AB2),"",VLOOKUP($AB2,'[1]E1'!$A$2:$D$5,COLUMN(),0))</f>
        <v>MTV Jever</v>
      </c>
      <c r="E2" s="83"/>
      <c r="F2" s="83"/>
      <c r="G2" s="3">
        <f>S14</f>
        <v>2</v>
      </c>
      <c r="H2" s="4">
        <f>T14</f>
        <v>1</v>
      </c>
      <c r="I2" s="5">
        <f>T16</f>
        <v>0</v>
      </c>
      <c r="J2" s="6">
        <f>S16</f>
        <v>2</v>
      </c>
      <c r="K2" s="5">
        <f>S20</f>
        <v>0</v>
      </c>
      <c r="L2" s="6">
        <f>T20</f>
        <v>2</v>
      </c>
      <c r="M2" s="5">
        <f>S21</f>
        <v>2</v>
      </c>
      <c r="N2" s="6">
        <f>T21</f>
        <v>0</v>
      </c>
      <c r="O2" s="5">
        <f>S9</f>
      </c>
      <c r="P2" s="6">
        <f>T9</f>
      </c>
      <c r="Q2" s="7">
        <f>IF(ISBLANK(B2),"",SUM(G9,K9,O9,G14,K14,O14,H16,L16,P16,G20,K20,O20,G21,K21,O21))</f>
        <v>17</v>
      </c>
      <c r="R2" s="8">
        <f>IF(ISBLANK(B2),"",SUM(H9,L9,P9,H14,L14,P14,G16,K16,O16,H20,L20,P20,H21,L21,P21))</f>
        <v>17</v>
      </c>
      <c r="S2" s="7">
        <f>IF(ISBLANK(B2),"",SUM(G2,I2,K2,M2,O2))</f>
        <v>4</v>
      </c>
      <c r="T2" s="8">
        <f>IF(ISBLANK(B2),"",SUM(H2,J2,L2,N2,P2))</f>
        <v>5</v>
      </c>
      <c r="U2" s="7">
        <f>IF(ISBLANK(B2),"",IF(G2=2,1,0)+IF(I2=2,1,0)+IF(K2=2,1,0)+IF(M2=2,1,0)+IF(O2=2,1,0))</f>
        <v>2</v>
      </c>
      <c r="V2" s="8">
        <f>IF(ISBLANK(B2),"",IF(H2=2,1,0)+IF(J2=2,1,0)+IF(L2=2,1,0)+IF(N2=2,1,0)+IF(P2=2,1,0))</f>
        <v>2</v>
      </c>
      <c r="W2" s="84">
        <v>3</v>
      </c>
      <c r="X2" s="84"/>
      <c r="Y2" s="66" t="str">
        <f>Z2&amp;". Grp "&amp;AA2</f>
        <v>4. Grp 1</v>
      </c>
      <c r="Z2" s="1">
        <v>4</v>
      </c>
      <c r="AA2" s="1">
        <v>1</v>
      </c>
      <c r="AB2" s="1">
        <f>MATCH(Z2,'[1]E1'!$S$2:$S$5,0)</f>
        <v>3</v>
      </c>
    </row>
    <row r="3" spans="1:28" ht="33" customHeight="1">
      <c r="A3" s="9">
        <v>2</v>
      </c>
      <c r="B3" s="69" t="str">
        <f>IF(ISERROR($AB3),$Y3,VLOOKUP($AB3,'[1]E2'!$A$2:$D$5,COLUMN(),0))</f>
        <v>Targowski/Dannenberg,M.</v>
      </c>
      <c r="C3" s="70"/>
      <c r="D3" s="71" t="str">
        <f>IF(ISERROR($AB3),"",VLOOKUP($AB3,'[1]E2'!$A$2:$D$5,COLUMN(),0))</f>
        <v>SSV Rodewald</v>
      </c>
      <c r="E3" s="7">
        <f>T14</f>
        <v>1</v>
      </c>
      <c r="F3" s="8">
        <f>S14</f>
        <v>2</v>
      </c>
      <c r="G3" s="83"/>
      <c r="H3" s="83"/>
      <c r="I3" s="10">
        <f>S19</f>
        <v>0</v>
      </c>
      <c r="J3" s="11">
        <f>T19</f>
        <v>2</v>
      </c>
      <c r="K3" s="12">
        <f>T23</f>
        <v>0</v>
      </c>
      <c r="L3" s="13">
        <f>S23</f>
        <v>2</v>
      </c>
      <c r="M3" s="12">
        <f>S10</f>
        <v>0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9</v>
      </c>
      <c r="R3" s="15">
        <f>IF(ISBLANK(B3),"",SUM(H10,L10,P10,G14,K14,O14,H15,L15,P15,H19,L19,P19,G23,K23,O23))</f>
        <v>24</v>
      </c>
      <c r="S3" s="14">
        <f>IF(ISBLANK(B3),"",SUM(E3,I3,K3,M3,O3))</f>
        <v>1</v>
      </c>
      <c r="T3" s="15">
        <f>IF(ISBLANK(B3),"",SUM(F3,J3,L3,N3,P3))</f>
        <v>8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4</v>
      </c>
      <c r="W3" s="85">
        <v>5</v>
      </c>
      <c r="X3" s="85"/>
      <c r="Y3" s="66" t="str">
        <f>Z3&amp;". Grp "&amp;AA3</f>
        <v>3. Grp 2</v>
      </c>
      <c r="Z3" s="1">
        <v>3</v>
      </c>
      <c r="AA3" s="1">
        <v>2</v>
      </c>
      <c r="AB3" s="1">
        <f>MATCH(Z3,'[1]E2'!$S$2:$S$5,0)</f>
        <v>3</v>
      </c>
    </row>
    <row r="4" spans="1:28" ht="33" customHeight="1">
      <c r="A4" s="9">
        <v>3</v>
      </c>
      <c r="B4" s="69" t="str">
        <f>IF(ISERROR($AB4),$Y4,VLOOKUP($AB4,'[1]E3'!$A$2:$D$5,COLUMN(),0))</f>
        <v>Caspers/Peter</v>
      </c>
      <c r="C4" s="70"/>
      <c r="D4" s="71" t="str">
        <f>IF(ISERROR($AB4),"",VLOOKUP($AB4,'[1]E3'!$A$2:$D$5,COLUMN(),0))</f>
        <v>TV Oyten</v>
      </c>
      <c r="E4" s="14">
        <f>S16</f>
        <v>2</v>
      </c>
      <c r="F4" s="16">
        <f>T16</f>
        <v>0</v>
      </c>
      <c r="G4" s="17">
        <f>T19</f>
        <v>2</v>
      </c>
      <c r="H4" s="18">
        <f>S19</f>
        <v>0</v>
      </c>
      <c r="I4" s="83"/>
      <c r="J4" s="83"/>
      <c r="K4" s="10">
        <f>S11</f>
        <v>0</v>
      </c>
      <c r="L4" s="11">
        <f>T11</f>
        <v>2</v>
      </c>
      <c r="M4" s="12">
        <f>S12</f>
        <v>2</v>
      </c>
      <c r="N4" s="13">
        <f>T12</f>
        <v>0</v>
      </c>
      <c r="O4" s="12">
        <f>S22</f>
      </c>
      <c r="P4" s="13">
        <f>T22</f>
      </c>
      <c r="Q4" s="14">
        <f>IF(ISBLANK(B4),"",SUM(G11,K11,O11,G12,K12,O12,G16,K16,O16,H19,L19,P19,G22,K22,O22))</f>
        <v>21</v>
      </c>
      <c r="R4" s="15">
        <f>IF(ISBLANK(B4),"",SUM(H11,L11,P11,H12,L12,P12,H16,L16,P16,G19,K19,O19,H22,L22,P22))</f>
        <v>13</v>
      </c>
      <c r="S4" s="14">
        <f>IF(ISBLANK(B4),"",SUM(G4,E4,K4,M4,O4))</f>
        <v>6</v>
      </c>
      <c r="T4" s="15">
        <f>IF(ISBLANK(B4),"",SUM(H4,F4,L4,N4,P4))</f>
        <v>2</v>
      </c>
      <c r="U4" s="14">
        <f>IF(ISBLANK(B4),"",IF(G4=2,1,0)+IF(E4=2,1,0)+IF(K4=2,1,0)+IF(M4=2,1,0)+IF(O4=2,1,0))</f>
        <v>3</v>
      </c>
      <c r="V4" s="15">
        <f>IF(ISBLANK(B4),"",IF(H4=2,1,0)+IF(F4=2,1,0)+IF(L4=2,1,0)+IF(N4=2,1,0)+IF(P4=2,1,0))</f>
        <v>1</v>
      </c>
      <c r="W4" s="85">
        <v>2</v>
      </c>
      <c r="X4" s="85"/>
      <c r="Y4" s="66" t="str">
        <f>Z4&amp;". Grp "&amp;AA4</f>
        <v>4. Grp 3</v>
      </c>
      <c r="Z4" s="1">
        <v>4</v>
      </c>
      <c r="AA4" s="1">
        <v>3</v>
      </c>
      <c r="AB4" s="1">
        <f>MATCH(Z4,'[1]E3'!$S$2:$S$5,0)</f>
        <v>2</v>
      </c>
    </row>
    <row r="5" spans="1:28" ht="33" customHeight="1">
      <c r="A5" s="9">
        <v>4</v>
      </c>
      <c r="B5" s="69" t="str">
        <f>IF(ISERROR($AB5),$Y5,VLOOKUP($AB5,'[1]E4'!$A$2:$D$5,COLUMN(),0))</f>
        <v>Diekmann/Krause</v>
      </c>
      <c r="C5" s="70"/>
      <c r="D5" s="71" t="str">
        <f>IF(ISERROR($AB5),"",VLOOKUP($AB5,'[1]E4'!$A$2:$D$5,COLUMN(),0))</f>
        <v>Spvg. Eicken</v>
      </c>
      <c r="E5" s="14">
        <f>T20</f>
        <v>2</v>
      </c>
      <c r="F5" s="16">
        <f>S20</f>
        <v>0</v>
      </c>
      <c r="G5" s="19">
        <f>S23</f>
        <v>2</v>
      </c>
      <c r="H5" s="16">
        <f>T23</f>
        <v>0</v>
      </c>
      <c r="I5" s="20">
        <f>T11</f>
        <v>2</v>
      </c>
      <c r="J5" s="18">
        <f>S11</f>
        <v>0</v>
      </c>
      <c r="K5" s="83"/>
      <c r="L5" s="83"/>
      <c r="M5" s="10">
        <f>T17</f>
        <v>2</v>
      </c>
      <c r="N5" s="11">
        <f>S17</f>
        <v>0</v>
      </c>
      <c r="O5" s="12">
        <f>S13</f>
      </c>
      <c r="P5" s="13">
        <f>T13</f>
      </c>
      <c r="Q5" s="14">
        <f>IF(ISBLANK(B5),"",SUM(H11,L11,P11,G13,K13,O13,H17,L17,P17,H20,L20,P20,G23,K23,O23))</f>
        <v>24</v>
      </c>
      <c r="R5" s="15">
        <f>IF(ISBLANK(B5),"",SUM(G11,K11,O11,H13,L13,P13,G17,K17,O17,G20,K20,O20,H23,P23))</f>
        <v>9</v>
      </c>
      <c r="S5" s="14">
        <f>IF(ISBLANK(B5),"",SUM(E5,I5,G5,M5,O5))</f>
        <v>8</v>
      </c>
      <c r="T5" s="15">
        <f>IF(ISBLANK(B5),"",SUM(F5,J5,H5,N5,P5))</f>
        <v>0</v>
      </c>
      <c r="U5" s="14">
        <f>IF(ISBLANK(B5),"",IF(E5=2,1,0)+IF(I5=2,1,0)+IF(G5=2,1,0)+IF(M5=2,1,0)+IF(O5=2,1,0))</f>
        <v>4</v>
      </c>
      <c r="V5" s="15">
        <f>IF(ISBLANK(B5),"",IF(F5=2,1,0)+IF(J5=2,1,0)+IF(H5=2,1,0)+IF(N5=2,1,0)+IF(P5=2,1,0))</f>
        <v>0</v>
      </c>
      <c r="W5" s="85">
        <v>1</v>
      </c>
      <c r="X5" s="85"/>
      <c r="Y5" s="66" t="str">
        <f>Z5&amp;". Grp "&amp;AA5</f>
        <v>3. Grp 4</v>
      </c>
      <c r="Z5" s="1">
        <v>3</v>
      </c>
      <c r="AA5" s="1">
        <v>4</v>
      </c>
      <c r="AB5" s="1">
        <f>MATCH(Z5,'[1]E4'!$S$2:$S$5,0)</f>
        <v>2</v>
      </c>
    </row>
    <row r="6" spans="1:28" ht="33" customHeight="1">
      <c r="A6" s="9">
        <v>5</v>
      </c>
      <c r="B6" s="69" t="str">
        <f>IF(ISERROR($AB6),$Y6,VLOOKUP($AB6,'[1]E5'!$A$2:$D$5,COLUMN(),0))</f>
        <v>Rodiek/Renken</v>
      </c>
      <c r="C6" s="70"/>
      <c r="D6" s="71" t="str">
        <f>IF(ISERROR($AB6),"",VLOOKUP($AB6,'[1]E5'!$A$2:$D$5,COLUMN(),0))</f>
        <v>TSG Hatten-Sandkrug/TuS Ofen</v>
      </c>
      <c r="E6" s="14">
        <f>T21</f>
        <v>0</v>
      </c>
      <c r="F6" s="16">
        <f>S21</f>
        <v>2</v>
      </c>
      <c r="G6" s="19">
        <f>T10</f>
        <v>2</v>
      </c>
      <c r="H6" s="16">
        <f>S10</f>
        <v>0</v>
      </c>
      <c r="I6" s="19">
        <f>T12</f>
        <v>0</v>
      </c>
      <c r="J6" s="16">
        <f>S12</f>
        <v>2</v>
      </c>
      <c r="K6" s="20">
        <f>S17</f>
        <v>0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13</v>
      </c>
      <c r="R6" s="15">
        <f>IF(ISBLANK(B6),"",SUM(G10,K10,O10,G12,K12,O12,H17,L17,P17,H18,L18,P18,G21,K21,O21))</f>
        <v>21</v>
      </c>
      <c r="S6" s="14">
        <f>IF(ISBLANK(B6),"",SUM(E6,G6,K6,I6,O6))</f>
        <v>2</v>
      </c>
      <c r="T6" s="15">
        <f>IF(ISBLANK(B6),"",SUM(F6,H6,L6,J6,P6))</f>
        <v>6</v>
      </c>
      <c r="U6" s="14">
        <f>IF(ISBLANK(B6),"",IF(E6=2,1,0)+IF(G6=2,1,0)+IF(K6=2,1,0)+IF(I6=2,1,0)+IF(O6=2,1,0))</f>
        <v>1</v>
      </c>
      <c r="V6" s="15">
        <f>IF(ISBLANK(B6),"",IF(F6=2,1,0)+IF(H6=2,1,0)+IF(L6=2,1,0)+IF(J6=2,1,0)+IF(P6=2,1,0))</f>
        <v>3</v>
      </c>
      <c r="W6" s="85">
        <v>4</v>
      </c>
      <c r="X6" s="85"/>
      <c r="Y6" s="66" t="str">
        <f>Z6&amp;". Grp "&amp;AA6</f>
        <v>4. Grp 5</v>
      </c>
      <c r="Z6" s="1">
        <v>4</v>
      </c>
      <c r="AA6" s="1">
        <v>5</v>
      </c>
      <c r="AB6" s="1">
        <f>MATCH(Z6,'[1]E5'!$S$2:$S$5,0)</f>
        <v>4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Schran/Freese/Böhnke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Targowski/Dannenberg,M.</v>
      </c>
      <c r="C10" s="41" t="s">
        <v>5</v>
      </c>
      <c r="D10" s="42" t="str">
        <f>IF(ISBLANK(B6),"",B6)</f>
        <v>Rodiek/Renken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2</v>
      </c>
      <c r="L10" s="44">
        <v>3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0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Caspers/Peter</v>
      </c>
      <c r="C11" s="50" t="s">
        <v>5</v>
      </c>
      <c r="D11" s="51" t="str">
        <f>IF(ISBLANK(B5),"",B5)</f>
        <v>Diekmann/Krause</v>
      </c>
      <c r="E11" s="92" t="s">
        <v>6</v>
      </c>
      <c r="F11" s="92"/>
      <c r="G11" s="52">
        <v>1</v>
      </c>
      <c r="H11" s="53">
        <v>3</v>
      </c>
      <c r="I11" s="92" t="s">
        <v>7</v>
      </c>
      <c r="J11" s="92"/>
      <c r="K11" s="52">
        <v>2</v>
      </c>
      <c r="L11" s="53">
        <v>3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0"/>
        <v>0</v>
      </c>
      <c r="T11" s="56">
        <f t="shared" si="1"/>
        <v>2</v>
      </c>
    </row>
    <row r="12" spans="1:20" ht="12.75">
      <c r="A12" s="57" t="s">
        <v>12</v>
      </c>
      <c r="B12" s="33" t="str">
        <f>IF(ISBLANK(B4),"",B4)</f>
        <v>Caspers/Peter</v>
      </c>
      <c r="C12" s="58" t="s">
        <v>5</v>
      </c>
      <c r="D12" s="34" t="str">
        <f>IF(ISBLANK(B6),"",B6)</f>
        <v>Rodiek/Renken</v>
      </c>
      <c r="E12" s="88" t="s">
        <v>6</v>
      </c>
      <c r="F12" s="88"/>
      <c r="G12" s="35">
        <v>3</v>
      </c>
      <c r="H12" s="36">
        <v>1</v>
      </c>
      <c r="I12" s="88" t="s">
        <v>7</v>
      </c>
      <c r="J12" s="88"/>
      <c r="K12" s="35">
        <v>3</v>
      </c>
      <c r="L12" s="36">
        <v>2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2</v>
      </c>
      <c r="T12" s="38">
        <f t="shared" si="1"/>
        <v>0</v>
      </c>
    </row>
    <row r="13" spans="1:20" ht="12.75">
      <c r="A13" s="59" t="s">
        <v>13</v>
      </c>
      <c r="B13" s="45" t="str">
        <f>IF(ISBLANK(B5),"",B5)</f>
        <v>Diekmann/Krause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Schran/Freese/Böhnke</v>
      </c>
      <c r="C14" s="50" t="s">
        <v>5</v>
      </c>
      <c r="D14" s="51" t="str">
        <f>IF(ISBLANK(B3),"",B3)</f>
        <v>Targowski/Dannenberg,M.</v>
      </c>
      <c r="E14" s="92" t="s">
        <v>6</v>
      </c>
      <c r="F14" s="92"/>
      <c r="G14" s="52">
        <v>3</v>
      </c>
      <c r="H14" s="53">
        <v>0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>
        <v>3</v>
      </c>
      <c r="P14" s="53">
        <v>1</v>
      </c>
      <c r="Q14" s="54" t="s">
        <v>9</v>
      </c>
      <c r="R14" s="51"/>
      <c r="S14" s="55">
        <f t="shared" si="0"/>
        <v>2</v>
      </c>
      <c r="T14" s="56">
        <f t="shared" si="1"/>
        <v>1</v>
      </c>
    </row>
    <row r="15" spans="1:20" ht="12.75">
      <c r="A15" s="57" t="s">
        <v>15</v>
      </c>
      <c r="B15" s="33" t="str">
        <f>IF(ISBLANK(B3),"",B3)</f>
        <v>Targowski/Dannenberg,M.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Caspers/Peter</v>
      </c>
      <c r="C16" s="41" t="s">
        <v>5</v>
      </c>
      <c r="D16" s="42" t="str">
        <f>IF(ISBLANK(B2),"",B2)</f>
        <v>Schran/Freese/Böhnke</v>
      </c>
      <c r="E16" s="89" t="s">
        <v>6</v>
      </c>
      <c r="F16" s="89"/>
      <c r="G16" s="43">
        <v>3</v>
      </c>
      <c r="H16" s="44">
        <v>1</v>
      </c>
      <c r="I16" s="89" t="s">
        <v>7</v>
      </c>
      <c r="J16" s="89"/>
      <c r="K16" s="43">
        <v>3</v>
      </c>
      <c r="L16" s="44">
        <v>1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2</v>
      </c>
      <c r="T16" s="47">
        <f t="shared" si="1"/>
        <v>0</v>
      </c>
    </row>
    <row r="17" spans="1:20" ht="12.75">
      <c r="A17" s="60" t="s">
        <v>17</v>
      </c>
      <c r="B17" s="54" t="str">
        <f>IF(ISBLANK(B6),"",B6)</f>
        <v>Rodiek/Renken</v>
      </c>
      <c r="C17" s="50" t="s">
        <v>5</v>
      </c>
      <c r="D17" s="51" t="str">
        <f>IF(ISBLANK(B5),"",B5)</f>
        <v>Diekmann/Krause</v>
      </c>
      <c r="E17" s="92" t="s">
        <v>6</v>
      </c>
      <c r="F17" s="92"/>
      <c r="G17" s="52">
        <v>1</v>
      </c>
      <c r="H17" s="53">
        <v>3</v>
      </c>
      <c r="I17" s="92" t="s">
        <v>7</v>
      </c>
      <c r="J17" s="92"/>
      <c r="K17" s="52">
        <v>2</v>
      </c>
      <c r="L17" s="53">
        <v>3</v>
      </c>
      <c r="M17" s="92" t="s">
        <v>8</v>
      </c>
      <c r="N17" s="92"/>
      <c r="O17" s="52"/>
      <c r="P17" s="53"/>
      <c r="Q17" s="54" t="s">
        <v>9</v>
      </c>
      <c r="R17" s="51"/>
      <c r="S17" s="55">
        <f t="shared" si="0"/>
        <v>0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Rodiek/Renken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Targowski/Dannenberg,M.</v>
      </c>
      <c r="C19" s="41" t="s">
        <v>5</v>
      </c>
      <c r="D19" s="42" t="str">
        <f>IF(ISBLANK(B4),"",B4)</f>
        <v>Caspers/Peter</v>
      </c>
      <c r="E19" s="89" t="s">
        <v>6</v>
      </c>
      <c r="F19" s="89"/>
      <c r="G19" s="43">
        <v>1</v>
      </c>
      <c r="H19" s="44">
        <v>3</v>
      </c>
      <c r="I19" s="89" t="s">
        <v>7</v>
      </c>
      <c r="J19" s="89"/>
      <c r="K19" s="43">
        <v>1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0</v>
      </c>
      <c r="T19" s="47">
        <f t="shared" si="1"/>
        <v>2</v>
      </c>
    </row>
    <row r="20" spans="1:20" ht="12.75">
      <c r="A20" s="60" t="s">
        <v>20</v>
      </c>
      <c r="B20" s="54" t="str">
        <f>IF(ISBLANK(B2),"",B2)</f>
        <v>Schran/Freese/Böhnke</v>
      </c>
      <c r="C20" s="50" t="s">
        <v>5</v>
      </c>
      <c r="D20" s="51" t="str">
        <f>IF(ISBLANK(B5),"",B5)</f>
        <v>Diekmann/Krause</v>
      </c>
      <c r="E20" s="92" t="s">
        <v>6</v>
      </c>
      <c r="F20" s="92"/>
      <c r="G20" s="52">
        <v>1</v>
      </c>
      <c r="H20" s="53">
        <v>3</v>
      </c>
      <c r="I20" s="92" t="s">
        <v>7</v>
      </c>
      <c r="J20" s="92"/>
      <c r="K20" s="52">
        <v>2</v>
      </c>
      <c r="L20" s="53">
        <v>3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0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Schran/Freese/Böhnke</v>
      </c>
      <c r="C21" s="58" t="s">
        <v>5</v>
      </c>
      <c r="D21" s="34" t="str">
        <f>IF(ISBLANK(B6),"",B6)</f>
        <v>Rodiek/Renken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3</v>
      </c>
      <c r="L21" s="36">
        <v>1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2</v>
      </c>
      <c r="T21" s="38">
        <f t="shared" si="1"/>
        <v>0</v>
      </c>
    </row>
    <row r="22" spans="1:20" ht="12.75">
      <c r="A22" s="59" t="s">
        <v>22</v>
      </c>
      <c r="B22" s="45" t="str">
        <f>IF(ISBLANK(B4),"",B4)</f>
        <v>Caspers/Peter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Diekmann/Krause</v>
      </c>
      <c r="C23" s="50" t="s">
        <v>5</v>
      </c>
      <c r="D23" s="51" t="str">
        <f>IF(ISBLANK(B3),"",B3)</f>
        <v>Targowski/Dannenberg,M.</v>
      </c>
      <c r="E23" s="92" t="s">
        <v>6</v>
      </c>
      <c r="F23" s="92"/>
      <c r="G23" s="52">
        <v>3</v>
      </c>
      <c r="H23" s="53">
        <v>0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2</v>
      </c>
      <c r="T23" s="56">
        <f t="shared" si="1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4" sqref="W4:X4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00390625" style="1" customWidth="1"/>
    <col min="18" max="18" width="4.57421875" style="1" customWidth="1"/>
    <col min="19" max="20" width="3.7109375" style="1" customWidth="1"/>
    <col min="21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4" ht="32.25" customHeight="1">
      <c r="A1" s="79" t="s">
        <v>37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</row>
    <row r="2" spans="1:28" ht="33" customHeight="1">
      <c r="A2" s="2">
        <v>1</v>
      </c>
      <c r="B2" s="67" t="str">
        <f>IF(ISERROR($AB2),$Y2,VLOOKUP($AB2,'[1]Ho1'!$A$2:$D$7,COLUMN(),0))</f>
        <v>Manteufel/Eckhoff</v>
      </c>
      <c r="C2" s="68"/>
      <c r="D2" s="75" t="str">
        <f>IF(ISERROR($AB2),"",VLOOKUP($AB2,'[1]Ho1'!$A$2:$D$7,COLUMN(),0))</f>
        <v>BSG Gartenfreunde Bremen/TuS Nartum</v>
      </c>
      <c r="E2" s="83"/>
      <c r="F2" s="83"/>
      <c r="G2" s="3">
        <f>S14</f>
        <v>2</v>
      </c>
      <c r="H2" s="4">
        <f>T14</f>
        <v>0</v>
      </c>
      <c r="I2" s="5">
        <f>T16</f>
        <v>1</v>
      </c>
      <c r="J2" s="6">
        <f>S16</f>
        <v>2</v>
      </c>
      <c r="K2" s="5">
        <f>S20</f>
        <v>2</v>
      </c>
      <c r="L2" s="6">
        <f>T20</f>
        <v>0</v>
      </c>
      <c r="M2" s="5">
        <f>S21</f>
        <v>2</v>
      </c>
      <c r="N2" s="6">
        <f>T21</f>
        <v>0</v>
      </c>
      <c r="O2" s="5">
        <f>S9</f>
      </c>
      <c r="P2" s="6">
        <f>T9</f>
      </c>
      <c r="Q2" s="7">
        <f>IF(ISBLANK(B2),"",SUM(G9,K9,O9,G14,K14,O14,H16,L16,P16,G20,K20,O20,G21,K21,O21))</f>
        <v>24</v>
      </c>
      <c r="R2" s="8">
        <f>IF(ISBLANK(B2),"",SUM(H9,L9,P9,H14,L14,P14,G16,K16,O16,H20,L20,P20,H21,L21,P21))</f>
        <v>8</v>
      </c>
      <c r="S2" s="7">
        <f>IF(ISBLANK(B2),"",SUM(G2,I2,K2,M2,O2))</f>
        <v>7</v>
      </c>
      <c r="T2" s="8">
        <f>IF(ISBLANK(B2),"",SUM(H2,J2,L2,N2,P2))</f>
        <v>2</v>
      </c>
      <c r="U2" s="7">
        <f>IF(ISBLANK(B2),"",IF(G2=2,1,0)+IF(I2=2,1,0)+IF(K2=2,1,0)+IF(M2=2,1,0)+IF(O2=2,1,0))</f>
        <v>3</v>
      </c>
      <c r="V2" s="8">
        <f>IF(ISBLANK(B2),"",IF(H2=2,1,0)+IF(J2=2,1,0)+IF(L2=2,1,0)+IF(N2=2,1,0)+IF(P2=2,1,0))</f>
        <v>1</v>
      </c>
      <c r="W2" s="84">
        <v>2</v>
      </c>
      <c r="X2" s="84"/>
      <c r="Y2" s="66" t="str">
        <f>Z2&amp;". Grp "&amp;AA2</f>
        <v>1. Grp 1</v>
      </c>
      <c r="Z2" s="1">
        <v>1</v>
      </c>
      <c r="AA2" s="1">
        <v>1</v>
      </c>
      <c r="AB2" s="1">
        <f>MATCH(Z2,'[1]Ho1'!$S$2:$S$5,0)</f>
        <v>3</v>
      </c>
    </row>
    <row r="3" spans="1:28" ht="33" customHeight="1">
      <c r="A3" s="9">
        <v>2</v>
      </c>
      <c r="B3" s="69" t="str">
        <f>IF(ISERROR($AB3),$Y3,VLOOKUP($AB3,'[1]Ho2'!$A$2:$D$7,COLUMN(),0))</f>
        <v>Perl/Röefzaad</v>
      </c>
      <c r="C3" s="70"/>
      <c r="D3" s="71" t="str">
        <f>IF(ISERROR($AB3),"",VLOOKUP($AB3,'[1]Ho2'!$A$2:$D$7,COLUMN(),0))</f>
        <v>SC Blau-Gelb Wilhelmshaven</v>
      </c>
      <c r="E3" s="7">
        <f>T14</f>
        <v>0</v>
      </c>
      <c r="F3" s="8">
        <f>S14</f>
        <v>2</v>
      </c>
      <c r="G3" s="83"/>
      <c r="H3" s="83"/>
      <c r="I3" s="10">
        <f>S19</f>
        <v>0</v>
      </c>
      <c r="J3" s="11">
        <f>T19</f>
        <v>2</v>
      </c>
      <c r="K3" s="12">
        <f>T23</f>
        <v>1</v>
      </c>
      <c r="L3" s="13">
        <f>S23</f>
        <v>2</v>
      </c>
      <c r="M3" s="12">
        <f>S10</f>
        <v>0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8</v>
      </c>
      <c r="R3" s="15">
        <f>IF(ISBLANK(B3),"",SUM(H10,L10,P10,G14,K14,O14,H15,L15,P15,H19,L19,P19,G23,K23,O23))</f>
        <v>25</v>
      </c>
      <c r="S3" s="14">
        <f>IF(ISBLANK(B3),"",SUM(E3,I3,K3,M3,O3))</f>
        <v>1</v>
      </c>
      <c r="T3" s="15">
        <f>IF(ISBLANK(B3),"",SUM(F3,J3,L3,N3,P3))</f>
        <v>8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4</v>
      </c>
      <c r="W3" s="85">
        <v>5</v>
      </c>
      <c r="X3" s="85"/>
      <c r="Y3" s="66" t="str">
        <f>Z3&amp;". Grp "&amp;AA3</f>
        <v>2. Grp 2</v>
      </c>
      <c r="Z3" s="1">
        <v>2</v>
      </c>
      <c r="AA3" s="1">
        <v>2</v>
      </c>
      <c r="AB3" s="1">
        <f>MATCH(Z3,'[1]Ho2'!$W$2:$W$7,0)</f>
        <v>2</v>
      </c>
    </row>
    <row r="4" spans="1:28" ht="33" customHeight="1">
      <c r="A4" s="9">
        <v>3</v>
      </c>
      <c r="B4" s="69" t="str">
        <f>IF(ISERROR($AB4),$Y4,VLOOKUP($AB4,'[1]Ho3'!$A$2:$D$7,COLUMN(),0))</f>
        <v>Braun/Serguhn</v>
      </c>
      <c r="C4" s="70"/>
      <c r="D4" s="71" t="str">
        <f>IF(ISERROR($AB4),"",VLOOKUP($AB4,'[1]Ho3'!$A$2:$D$7,COLUMN(),0))</f>
        <v>Vestische Straßenbahnen</v>
      </c>
      <c r="E4" s="14">
        <f>S16</f>
        <v>2</v>
      </c>
      <c r="F4" s="16">
        <f>T16</f>
        <v>1</v>
      </c>
      <c r="G4" s="17">
        <f>T19</f>
        <v>2</v>
      </c>
      <c r="H4" s="18">
        <f>S19</f>
        <v>0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1</v>
      </c>
      <c r="O4" s="12">
        <f>S22</f>
      </c>
      <c r="P4" s="13">
        <f>T22</f>
      </c>
      <c r="Q4" s="14">
        <f>IF(ISBLANK(B4),"",SUM(G11,K11,O11,G12,K12,O12,G16,K16,O16,H19,L19,P19,G22,K22,O22))</f>
        <v>24</v>
      </c>
      <c r="R4" s="15">
        <f>IF(ISBLANK(B4),"",SUM(H11,L11,P11,H12,L12,P12,H16,L16,P16,G19,K19,O19,H22,L22,P22))</f>
        <v>14</v>
      </c>
      <c r="S4" s="14">
        <f>IF(ISBLANK(B4),"",SUM(G4,E4,K4,M4,O4))</f>
        <v>8</v>
      </c>
      <c r="T4" s="15">
        <f>IF(ISBLANK(B4),"",SUM(H4,F4,L4,N4,P4))</f>
        <v>2</v>
      </c>
      <c r="U4" s="14">
        <f>IF(ISBLANK(B4),"",IF(G4=2,1,0)+IF(E4=2,1,0)+IF(K4=2,1,0)+IF(M4=2,1,0)+IF(O4=2,1,0))</f>
        <v>4</v>
      </c>
      <c r="V4" s="15">
        <f>IF(ISBLANK(B4),"",IF(H4=2,1,0)+IF(F4=2,1,0)+IF(L4=2,1,0)+IF(N4=2,1,0)+IF(P4=2,1,0))</f>
        <v>0</v>
      </c>
      <c r="W4" s="85">
        <v>1</v>
      </c>
      <c r="X4" s="85"/>
      <c r="Y4" s="66" t="str">
        <f>Z4&amp;". Grp "&amp;AA4</f>
        <v>1. Grp 3</v>
      </c>
      <c r="Z4" s="1">
        <v>1</v>
      </c>
      <c r="AA4" s="1">
        <v>3</v>
      </c>
      <c r="AB4" s="1">
        <f>MATCH(Z4,'[1]Ho3'!$S$2:$S$5,0)</f>
        <v>2</v>
      </c>
    </row>
    <row r="5" spans="1:28" ht="33" customHeight="1">
      <c r="A5" s="9">
        <v>4</v>
      </c>
      <c r="B5" s="69" t="str">
        <f>IF(ISERROR($AB5),$Y5,VLOOKUP($AB5,'[1]Ho4'!$A$2:$D$7,COLUMN(),0))</f>
        <v>Merzenich/Merzenich</v>
      </c>
      <c r="C5" s="70"/>
      <c r="D5" s="71" t="str">
        <f>IF(ISERROR($AB5),"",VLOOKUP($AB5,'[1]Ho4'!$A$2:$D$7,COLUMN(),0))</f>
        <v>TB Beckhausen/SuS Bertlich</v>
      </c>
      <c r="E5" s="14">
        <f>T20</f>
        <v>0</v>
      </c>
      <c r="F5" s="16">
        <f>S20</f>
        <v>2</v>
      </c>
      <c r="G5" s="19">
        <f>S23</f>
        <v>2</v>
      </c>
      <c r="H5" s="16">
        <f>T23</f>
        <v>1</v>
      </c>
      <c r="I5" s="20">
        <f>T11</f>
        <v>0</v>
      </c>
      <c r="J5" s="18">
        <f>S11</f>
        <v>2</v>
      </c>
      <c r="K5" s="83"/>
      <c r="L5" s="83"/>
      <c r="M5" s="10">
        <f>T17</f>
        <v>1</v>
      </c>
      <c r="N5" s="11">
        <f>S17</f>
        <v>2</v>
      </c>
      <c r="O5" s="12">
        <f>S13</f>
      </c>
      <c r="P5" s="13">
        <f>T13</f>
      </c>
      <c r="Q5" s="14">
        <f>IF(ISBLANK(B5),"",SUM(H11,L11,P11,G13,K13,O13,H17,L17,P17,H20,L20,P20,G23,K23,O23))</f>
        <v>13</v>
      </c>
      <c r="R5" s="15">
        <f>IF(ISBLANK(B5),"",SUM(G11,K11,O11,H13,L13,P13,G17,K17,O17,G20,K20,O20,H23,P23))</f>
        <v>25</v>
      </c>
      <c r="S5" s="14">
        <f>IF(ISBLANK(B5),"",SUM(E5,I5,G5,M5,O5))</f>
        <v>3</v>
      </c>
      <c r="T5" s="15">
        <f>IF(ISBLANK(B5),"",SUM(F5,J5,H5,N5,P5))</f>
        <v>7</v>
      </c>
      <c r="U5" s="14">
        <f>IF(ISBLANK(B5),"",IF(E5=2,1,0)+IF(I5=2,1,0)+IF(G5=2,1,0)+IF(M5=2,1,0)+IF(O5=2,1,0))</f>
        <v>1</v>
      </c>
      <c r="V5" s="15">
        <f>IF(ISBLANK(B5),"",IF(F5=2,1,0)+IF(J5=2,1,0)+IF(H5=2,1,0)+IF(N5=2,1,0)+IF(P5=2,1,0))</f>
        <v>3</v>
      </c>
      <c r="W5" s="85">
        <v>4</v>
      </c>
      <c r="X5" s="85"/>
      <c r="Y5" s="66" t="str">
        <f>Z5&amp;". Grp "&amp;AA5</f>
        <v>2. Grp 4</v>
      </c>
      <c r="Z5" s="1">
        <v>2</v>
      </c>
      <c r="AA5" s="1">
        <v>4</v>
      </c>
      <c r="AB5" s="1">
        <f>MATCH(Z5,'[1]Ho4'!$S$2:$S$5,0)</f>
        <v>4</v>
      </c>
    </row>
    <row r="6" spans="1:28" ht="33" customHeight="1">
      <c r="A6" s="9">
        <v>5</v>
      </c>
      <c r="B6" s="69" t="str">
        <f>IF(ISERROR($AB6),$Y6,VLOOKUP($AB6,'[1]Ho5'!$A$2:$D$7,COLUMN(),0))</f>
        <v>Riepe/Wolf</v>
      </c>
      <c r="C6" s="70"/>
      <c r="D6" s="71" t="str">
        <f>IF(ISERROR($AB6),"",VLOOKUP($AB6,'[1]Ho5'!$A$2:$D$7,COLUMN(),0))</f>
        <v>TuS Horsten</v>
      </c>
      <c r="E6" s="14">
        <f>T21</f>
        <v>0</v>
      </c>
      <c r="F6" s="16">
        <f>S21</f>
        <v>2</v>
      </c>
      <c r="G6" s="19">
        <f>T10</f>
        <v>2</v>
      </c>
      <c r="H6" s="16">
        <f>S10</f>
        <v>0</v>
      </c>
      <c r="I6" s="19">
        <f>T12</f>
        <v>1</v>
      </c>
      <c r="J6" s="16">
        <f>S12</f>
        <v>2</v>
      </c>
      <c r="K6" s="20">
        <f>S17</f>
        <v>2</v>
      </c>
      <c r="L6" s="18">
        <f>T17</f>
        <v>1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19</v>
      </c>
      <c r="R6" s="15">
        <f>IF(ISBLANK(B6),"",SUM(G10,K10,O10,G12,K12,O12,H17,L17,P17,H18,L18,P18,G21,K21,O21))</f>
        <v>16</v>
      </c>
      <c r="S6" s="14">
        <f>IF(ISBLANK(B6),"",SUM(E6,G6,K6,I6,O6))</f>
        <v>5</v>
      </c>
      <c r="T6" s="15">
        <f>IF(ISBLANK(B6),"",SUM(F6,H6,L6,J6,P6))</f>
        <v>5</v>
      </c>
      <c r="U6" s="14">
        <f>IF(ISBLANK(B6),"",IF(E6=2,1,0)+IF(G6=2,1,0)+IF(K6=2,1,0)+IF(I6=2,1,0)+IF(O6=2,1,0))</f>
        <v>2</v>
      </c>
      <c r="V6" s="15">
        <f>IF(ISBLANK(B6),"",IF(F6=2,1,0)+IF(H6=2,1,0)+IF(L6=2,1,0)+IF(J6=2,1,0)+IF(P6=2,1,0))</f>
        <v>2</v>
      </c>
      <c r="W6" s="85">
        <v>3</v>
      </c>
      <c r="X6" s="85"/>
      <c r="Y6" s="66" t="str">
        <f>Z6&amp;". Grp "&amp;AA6</f>
        <v>1. Grp 5</v>
      </c>
      <c r="Z6" s="1">
        <v>1</v>
      </c>
      <c r="AA6" s="1">
        <v>5</v>
      </c>
      <c r="AB6" s="1">
        <f>MATCH(Z6,'[1]Ho5'!$S$2:$S$5,0)</f>
        <v>2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Manteufel/Eckhoff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Perl/Röefzaad</v>
      </c>
      <c r="C10" s="41" t="s">
        <v>5</v>
      </c>
      <c r="D10" s="42" t="str">
        <f>IF(ISBLANK(B6),"",B6)</f>
        <v>Riepe/Wolf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0</v>
      </c>
      <c r="L10" s="44">
        <v>3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0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Braun/Serguhn</v>
      </c>
      <c r="C11" s="50" t="s">
        <v>5</v>
      </c>
      <c r="D11" s="51" t="str">
        <f>IF(ISBLANK(B5),"",B5)</f>
        <v>Merzenich/Merzenich</v>
      </c>
      <c r="E11" s="92" t="s">
        <v>6</v>
      </c>
      <c r="F11" s="92"/>
      <c r="G11" s="52">
        <v>3</v>
      </c>
      <c r="H11" s="53">
        <v>1</v>
      </c>
      <c r="I11" s="92" t="s">
        <v>7</v>
      </c>
      <c r="J11" s="92"/>
      <c r="K11" s="52">
        <v>3</v>
      </c>
      <c r="L11" s="53">
        <v>1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0"/>
        <v>2</v>
      </c>
      <c r="T11" s="56">
        <f t="shared" si="1"/>
        <v>0</v>
      </c>
    </row>
    <row r="12" spans="1:20" ht="12.75">
      <c r="A12" s="57" t="s">
        <v>12</v>
      </c>
      <c r="B12" s="33" t="str">
        <f>IF(ISBLANK(B4),"",B4)</f>
        <v>Braun/Serguhn</v>
      </c>
      <c r="C12" s="58" t="s">
        <v>5</v>
      </c>
      <c r="D12" s="34" t="str">
        <f>IF(ISBLANK(B6),"",B6)</f>
        <v>Riepe/Wolf</v>
      </c>
      <c r="E12" s="88" t="s">
        <v>6</v>
      </c>
      <c r="F12" s="88"/>
      <c r="G12" s="35">
        <v>3</v>
      </c>
      <c r="H12" s="36">
        <v>2</v>
      </c>
      <c r="I12" s="88" t="s">
        <v>7</v>
      </c>
      <c r="J12" s="88"/>
      <c r="K12" s="35">
        <v>0</v>
      </c>
      <c r="L12" s="36">
        <v>3</v>
      </c>
      <c r="M12" s="88" t="s">
        <v>8</v>
      </c>
      <c r="N12" s="88"/>
      <c r="O12" s="35">
        <v>3</v>
      </c>
      <c r="P12" s="36">
        <v>0</v>
      </c>
      <c r="Q12" s="33" t="s">
        <v>9</v>
      </c>
      <c r="R12" s="34"/>
      <c r="S12" s="37">
        <f t="shared" si="0"/>
        <v>2</v>
      </c>
      <c r="T12" s="38">
        <f t="shared" si="1"/>
        <v>1</v>
      </c>
    </row>
    <row r="13" spans="1:20" ht="12.75">
      <c r="A13" s="59" t="s">
        <v>13</v>
      </c>
      <c r="B13" s="45" t="str">
        <f>IF(ISBLANK(B5),"",B5)</f>
        <v>Merzenich/Merzenich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Manteufel/Eckhoff</v>
      </c>
      <c r="C14" s="50" t="s">
        <v>5</v>
      </c>
      <c r="D14" s="51" t="str">
        <f>IF(ISBLANK(B3),"",B3)</f>
        <v>Perl/Röefzaad</v>
      </c>
      <c r="E14" s="92" t="s">
        <v>6</v>
      </c>
      <c r="F14" s="92"/>
      <c r="G14" s="52">
        <v>3</v>
      </c>
      <c r="H14" s="53">
        <v>1</v>
      </c>
      <c r="I14" s="92" t="s">
        <v>7</v>
      </c>
      <c r="J14" s="92"/>
      <c r="K14" s="52">
        <v>3</v>
      </c>
      <c r="L14" s="53">
        <v>0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2</v>
      </c>
      <c r="T14" s="56">
        <f t="shared" si="1"/>
        <v>0</v>
      </c>
    </row>
    <row r="15" spans="1:20" ht="12.75">
      <c r="A15" s="57" t="s">
        <v>15</v>
      </c>
      <c r="B15" s="33" t="str">
        <f>IF(ISBLANK(B3),"",B3)</f>
        <v>Perl/Röefzaad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Braun/Serguhn</v>
      </c>
      <c r="C16" s="41" t="s">
        <v>5</v>
      </c>
      <c r="D16" s="42" t="str">
        <f>IF(ISBLANK(B2),"",B2)</f>
        <v>Manteufel/Eckhoff</v>
      </c>
      <c r="E16" s="89" t="s">
        <v>6</v>
      </c>
      <c r="F16" s="89"/>
      <c r="G16" s="43">
        <v>0</v>
      </c>
      <c r="H16" s="44">
        <v>3</v>
      </c>
      <c r="I16" s="89" t="s">
        <v>7</v>
      </c>
      <c r="J16" s="89"/>
      <c r="K16" s="43">
        <v>3</v>
      </c>
      <c r="L16" s="44">
        <v>1</v>
      </c>
      <c r="M16" s="89" t="s">
        <v>8</v>
      </c>
      <c r="N16" s="89"/>
      <c r="O16" s="43">
        <v>3</v>
      </c>
      <c r="P16" s="44">
        <v>2</v>
      </c>
      <c r="Q16" s="45" t="s">
        <v>9</v>
      </c>
      <c r="R16" s="42"/>
      <c r="S16" s="46">
        <f t="shared" si="0"/>
        <v>2</v>
      </c>
      <c r="T16" s="47">
        <f t="shared" si="1"/>
        <v>1</v>
      </c>
    </row>
    <row r="17" spans="1:20" ht="12.75">
      <c r="A17" s="60" t="s">
        <v>17</v>
      </c>
      <c r="B17" s="54" t="str">
        <f>IF(ISBLANK(B6),"",B6)</f>
        <v>Riepe/Wolf</v>
      </c>
      <c r="C17" s="50" t="s">
        <v>5</v>
      </c>
      <c r="D17" s="51" t="str">
        <f>IF(ISBLANK(B5),"",B5)</f>
        <v>Merzenich/Merzenich</v>
      </c>
      <c r="E17" s="92" t="s">
        <v>6</v>
      </c>
      <c r="F17" s="92"/>
      <c r="G17" s="52">
        <v>3</v>
      </c>
      <c r="H17" s="53">
        <v>0</v>
      </c>
      <c r="I17" s="92" t="s">
        <v>7</v>
      </c>
      <c r="J17" s="92"/>
      <c r="K17" s="52">
        <v>2</v>
      </c>
      <c r="L17" s="53">
        <v>3</v>
      </c>
      <c r="M17" s="92" t="s">
        <v>8</v>
      </c>
      <c r="N17" s="92"/>
      <c r="O17" s="52">
        <v>3</v>
      </c>
      <c r="P17" s="53">
        <v>0</v>
      </c>
      <c r="Q17" s="54" t="s">
        <v>9</v>
      </c>
      <c r="R17" s="51"/>
      <c r="S17" s="55">
        <f t="shared" si="0"/>
        <v>2</v>
      </c>
      <c r="T17" s="56">
        <f t="shared" si="1"/>
        <v>1</v>
      </c>
    </row>
    <row r="18" spans="1:20" ht="12.75">
      <c r="A18" s="57" t="s">
        <v>18</v>
      </c>
      <c r="B18" s="33" t="str">
        <f>IF(ISBLANK(B6),"",B6)</f>
        <v>Riepe/Wolf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Perl/Röefzaad</v>
      </c>
      <c r="C19" s="41" t="s">
        <v>5</v>
      </c>
      <c r="D19" s="42" t="str">
        <f>IF(ISBLANK(B4),"",B4)</f>
        <v>Braun/Serguhn</v>
      </c>
      <c r="E19" s="89" t="s">
        <v>6</v>
      </c>
      <c r="F19" s="89"/>
      <c r="G19" s="43">
        <v>1</v>
      </c>
      <c r="H19" s="44">
        <v>3</v>
      </c>
      <c r="I19" s="89" t="s">
        <v>7</v>
      </c>
      <c r="J19" s="89"/>
      <c r="K19" s="43">
        <v>0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0</v>
      </c>
      <c r="T19" s="47">
        <f t="shared" si="1"/>
        <v>2</v>
      </c>
    </row>
    <row r="20" spans="1:20" ht="12.75">
      <c r="A20" s="60" t="s">
        <v>20</v>
      </c>
      <c r="B20" s="54" t="str">
        <f>IF(ISBLANK(B2),"",B2)</f>
        <v>Manteufel/Eckhoff</v>
      </c>
      <c r="C20" s="50" t="s">
        <v>5</v>
      </c>
      <c r="D20" s="51" t="str">
        <f>IF(ISBLANK(B5),"",B5)</f>
        <v>Merzenich/Merzenich</v>
      </c>
      <c r="E20" s="92" t="s">
        <v>6</v>
      </c>
      <c r="F20" s="92"/>
      <c r="G20" s="52">
        <v>3</v>
      </c>
      <c r="H20" s="53">
        <v>0</v>
      </c>
      <c r="I20" s="92" t="s">
        <v>7</v>
      </c>
      <c r="J20" s="92"/>
      <c r="K20" s="52">
        <v>3</v>
      </c>
      <c r="L20" s="53">
        <v>1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2</v>
      </c>
      <c r="T20" s="56">
        <f t="shared" si="1"/>
        <v>0</v>
      </c>
    </row>
    <row r="21" spans="1:20" ht="12.75">
      <c r="A21" s="57" t="s">
        <v>21</v>
      </c>
      <c r="B21" s="33" t="str">
        <f>IF(ISBLANK(B2),"",B2)</f>
        <v>Manteufel/Eckhoff</v>
      </c>
      <c r="C21" s="58" t="s">
        <v>5</v>
      </c>
      <c r="D21" s="34" t="str">
        <f>IF(ISBLANK(B6),"",B6)</f>
        <v>Riepe/Wolf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3</v>
      </c>
      <c r="L21" s="36">
        <v>0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2</v>
      </c>
      <c r="T21" s="38">
        <f t="shared" si="1"/>
        <v>0</v>
      </c>
    </row>
    <row r="22" spans="1:20" ht="12.75">
      <c r="A22" s="59" t="s">
        <v>22</v>
      </c>
      <c r="B22" s="45" t="str">
        <f>IF(ISBLANK(B4),"",B4)</f>
        <v>Braun/Serguhn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Merzenich/Merzenich</v>
      </c>
      <c r="C23" s="50" t="s">
        <v>5</v>
      </c>
      <c r="D23" s="51" t="str">
        <f>IF(ISBLANK(B3),"",B3)</f>
        <v>Perl/Röefzaad</v>
      </c>
      <c r="E23" s="92" t="s">
        <v>6</v>
      </c>
      <c r="F23" s="92"/>
      <c r="G23" s="52">
        <v>1</v>
      </c>
      <c r="H23" s="53">
        <v>3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>
        <v>3</v>
      </c>
      <c r="P23" s="53">
        <v>2</v>
      </c>
      <c r="Q23" s="54" t="s">
        <v>9</v>
      </c>
      <c r="R23" s="51"/>
      <c r="S23" s="55">
        <f t="shared" si="0"/>
        <v>2</v>
      </c>
      <c r="T23" s="56">
        <f t="shared" si="1"/>
        <v>1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6" sqref="W6:X6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140625" style="1" customWidth="1"/>
    <col min="18" max="18" width="4.57421875" style="1" customWidth="1"/>
    <col min="19" max="20" width="3.7109375" style="1" customWidth="1"/>
    <col min="21" max="26" width="4.7109375" style="1" customWidth="1"/>
    <col min="27" max="29" width="3.7109375" style="1" customWidth="1"/>
    <col min="30" max="16384" width="11.421875" style="1" customWidth="1"/>
  </cols>
  <sheetData>
    <row r="1" spans="1:24" ht="32.25" customHeight="1">
      <c r="A1" s="79" t="s">
        <v>38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</row>
    <row r="2" spans="1:28" ht="33" customHeight="1">
      <c r="A2" s="2">
        <v>1</v>
      </c>
      <c r="B2" s="67" t="str">
        <f>IF(ISERROR($AB2),$Y2,VLOOKUP($AB2,'[1]Ho1'!$A$2:$D$7,COLUMN(),0))</f>
        <v>Bock/Kaminski</v>
      </c>
      <c r="C2" s="68"/>
      <c r="D2" s="75" t="str">
        <f>IF(ISERROR($AB2),"",VLOOKUP($AB2,'[1]Ho1'!$A$2:$D$7,COLUMN(),0))</f>
        <v>DJK Franz Sales Haus Essen</v>
      </c>
      <c r="E2" s="83"/>
      <c r="F2" s="83"/>
      <c r="G2" s="3">
        <f>S14</f>
        <v>2</v>
      </c>
      <c r="H2" s="4">
        <f>T14</f>
        <v>1</v>
      </c>
      <c r="I2" s="5">
        <f>T16</f>
        <v>2</v>
      </c>
      <c r="J2" s="6">
        <f>S16</f>
        <v>0</v>
      </c>
      <c r="K2" s="5">
        <f>S20</f>
        <v>2</v>
      </c>
      <c r="L2" s="6">
        <f>T20</f>
        <v>1</v>
      </c>
      <c r="M2" s="5">
        <f>S21</f>
        <v>2</v>
      </c>
      <c r="N2" s="6">
        <f>T21</f>
        <v>1</v>
      </c>
      <c r="O2" s="5">
        <f>S9</f>
      </c>
      <c r="P2" s="6">
        <f>T9</f>
      </c>
      <c r="Q2" s="7">
        <f>IF(ISBLANK(B2),"",SUM(G9,K9,O9,G14,K14,O14,H16,L16,P16,G20,K20,O20,G21,K21,O21))</f>
        <v>26</v>
      </c>
      <c r="R2" s="8">
        <f>IF(ISBLANK(B2),"",SUM(H9,L9,P9,H14,L14,P14,G16,K16,O16,H20,L20,P20,H21,L21,P21))</f>
        <v>17</v>
      </c>
      <c r="S2" s="7">
        <f>IF(ISBLANK(B2),"",SUM(G2,I2,K2,M2,O2))</f>
        <v>8</v>
      </c>
      <c r="T2" s="8">
        <f>IF(ISBLANK(B2),"",SUM(H2,J2,L2,N2,P2))</f>
        <v>3</v>
      </c>
      <c r="U2" s="7">
        <f>IF(ISBLANK(B2),"",IF(G2=2,1,0)+IF(I2=2,1,0)+IF(K2=2,1,0)+IF(M2=2,1,0)+IF(O2=2,1,0))</f>
        <v>4</v>
      </c>
      <c r="V2" s="8">
        <f>IF(ISBLANK(B2),"",IF(H2=2,1,0)+IF(J2=2,1,0)+IF(L2=2,1,0)+IF(N2=2,1,0)+IF(P2=2,1,0))</f>
        <v>0</v>
      </c>
      <c r="W2" s="84">
        <v>1</v>
      </c>
      <c r="X2" s="84"/>
      <c r="Y2" s="66" t="str">
        <f>Z2&amp;". Grp "&amp;AA2</f>
        <v>2. Grp 1</v>
      </c>
      <c r="Z2" s="1">
        <v>2</v>
      </c>
      <c r="AA2" s="1">
        <v>1</v>
      </c>
      <c r="AB2" s="1">
        <f>MATCH(Z2,'[1]Ho1'!$S$2:$S$5,0)</f>
        <v>1</v>
      </c>
    </row>
    <row r="3" spans="1:28" ht="33" customHeight="1">
      <c r="A3" s="9">
        <v>2</v>
      </c>
      <c r="B3" s="69" t="str">
        <f>IF(ISERROR($AB3),$Y3,VLOOKUP($AB3,'[1]Ho2'!$A$2:$D$7,COLUMN(),0))</f>
        <v>Horn/Knipping</v>
      </c>
      <c r="C3" s="70"/>
      <c r="D3" s="71" t="str">
        <f>IF(ISERROR($AB3),"",VLOOKUP($AB3,'[1]Ho2'!$A$2:$D$7,COLUMN(),0))</f>
        <v>DJK Franz Sales Haus Essen</v>
      </c>
      <c r="E3" s="7">
        <f>T14</f>
        <v>1</v>
      </c>
      <c r="F3" s="8">
        <f>S14</f>
        <v>2</v>
      </c>
      <c r="G3" s="83"/>
      <c r="H3" s="83"/>
      <c r="I3" s="10">
        <f>S19</f>
        <v>2</v>
      </c>
      <c r="J3" s="11">
        <f>T19</f>
        <v>0</v>
      </c>
      <c r="K3" s="12">
        <f>T23</f>
        <v>2</v>
      </c>
      <c r="L3" s="13">
        <f>S23</f>
        <v>1</v>
      </c>
      <c r="M3" s="12">
        <f>S10</f>
        <v>1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24</v>
      </c>
      <c r="R3" s="15">
        <f>IF(ISBLANK(B3),"",SUM(H10,L10,P10,G14,K14,O14,H15,L15,P15,H19,L19,P19,G23,K23,O23))</f>
        <v>19</v>
      </c>
      <c r="S3" s="14">
        <f>IF(ISBLANK(B3),"",SUM(E3,I3,K3,M3,O3))</f>
        <v>6</v>
      </c>
      <c r="T3" s="15">
        <f>IF(ISBLANK(B3),"",SUM(F3,J3,L3,N3,P3))</f>
        <v>5</v>
      </c>
      <c r="U3" s="14">
        <f>IF(ISBLANK(B3),"",IF(E3=2,1,0)+IF(I3=2,1,0)+IF(K3=2,1,0)+IF(M3=2,1,0)+IF(O3=2,1,0))</f>
        <v>2</v>
      </c>
      <c r="V3" s="15">
        <f>IF(ISBLANK(B3),"",IF(F3=2,1,0)+IF(J3=2,1,0)+IF(L3=2,1,0)+IF(N3=2,1,0)+IF(P3=2,1,0))</f>
        <v>2</v>
      </c>
      <c r="W3" s="85">
        <v>3</v>
      </c>
      <c r="X3" s="85"/>
      <c r="Y3" s="66" t="str">
        <f>Z3&amp;". Grp "&amp;AA3</f>
        <v>1. Grp 2</v>
      </c>
      <c r="Z3" s="1">
        <v>1</v>
      </c>
      <c r="AA3" s="1">
        <v>2</v>
      </c>
      <c r="AB3" s="1">
        <f>MATCH(Z3,'[1]Ho2'!$W$2:$W$7,0)</f>
        <v>3</v>
      </c>
    </row>
    <row r="4" spans="1:28" ht="33" customHeight="1">
      <c r="A4" s="9">
        <v>3</v>
      </c>
      <c r="B4" s="69" t="str">
        <f>IF(ISERROR($AB4),$Y4,VLOOKUP($AB4,'[1]Ho3'!$A$2:$D$7,COLUMN(),0))</f>
        <v>Jensen/Michalski</v>
      </c>
      <c r="C4" s="70"/>
      <c r="D4" s="71" t="str">
        <f>IF(ISERROR($AB4),"",VLOOKUP($AB4,'[1]Ho3'!$A$2:$D$7,COLUMN(),0))</f>
        <v>TSV Schaalby</v>
      </c>
      <c r="E4" s="14">
        <f>S16</f>
        <v>0</v>
      </c>
      <c r="F4" s="16">
        <f>T16</f>
        <v>2</v>
      </c>
      <c r="G4" s="17">
        <f>T19</f>
        <v>0</v>
      </c>
      <c r="H4" s="18">
        <f>S19</f>
        <v>2</v>
      </c>
      <c r="I4" s="83"/>
      <c r="J4" s="83"/>
      <c r="K4" s="10">
        <f>S11</f>
        <v>1</v>
      </c>
      <c r="L4" s="11">
        <f>T11</f>
        <v>2</v>
      </c>
      <c r="M4" s="12">
        <f>S12</f>
        <v>1</v>
      </c>
      <c r="N4" s="13">
        <f>T12</f>
        <v>2</v>
      </c>
      <c r="O4" s="12">
        <f>S22</f>
      </c>
      <c r="P4" s="13">
        <f>T22</f>
      </c>
      <c r="Q4" s="14">
        <f>IF(ISBLANK(B4),"",SUM(G11,K11,O11,G12,K12,O12,G16,K16,O16,H19,L19,P19,G22,K22,O22))</f>
        <v>14</v>
      </c>
      <c r="R4" s="15">
        <f>IF(ISBLANK(B4),"",SUM(H11,L11,P11,H12,L12,P12,H16,L16,P16,G19,K19,O19,H22,L22,P22))</f>
        <v>26</v>
      </c>
      <c r="S4" s="14">
        <f>IF(ISBLANK(B4),"",SUM(G4,E4,K4,M4,O4))</f>
        <v>2</v>
      </c>
      <c r="T4" s="15">
        <f>IF(ISBLANK(B4),"",SUM(H4,F4,L4,N4,P4))</f>
        <v>8</v>
      </c>
      <c r="U4" s="14">
        <f>IF(ISBLANK(B4),"",IF(G4=2,1,0)+IF(E4=2,1,0)+IF(K4=2,1,0)+IF(M4=2,1,0)+IF(O4=2,1,0))</f>
        <v>0</v>
      </c>
      <c r="V4" s="15">
        <f>IF(ISBLANK(B4),"",IF(H4=2,1,0)+IF(F4=2,1,0)+IF(L4=2,1,0)+IF(N4=2,1,0)+IF(P4=2,1,0))</f>
        <v>4</v>
      </c>
      <c r="W4" s="85">
        <v>5</v>
      </c>
      <c r="X4" s="85"/>
      <c r="Y4" s="66" t="str">
        <f>Z4&amp;". Grp "&amp;AA4</f>
        <v>2. Grp 3</v>
      </c>
      <c r="Z4" s="1">
        <v>2</v>
      </c>
      <c r="AA4" s="1">
        <v>3</v>
      </c>
      <c r="AB4" s="1">
        <f>MATCH(Z4,'[1]Ho3'!$S$2:$S$5,0)</f>
        <v>1</v>
      </c>
    </row>
    <row r="5" spans="1:28" ht="33" customHeight="1">
      <c r="A5" s="9">
        <v>4</v>
      </c>
      <c r="B5" s="69" t="str">
        <f>IF(ISERROR($AB5),$Y5,VLOOKUP($AB5,'[1]Ho4'!$A$2:$D$7,COLUMN(),0))</f>
        <v>Marcussen/Pohl</v>
      </c>
      <c r="C5" s="70"/>
      <c r="D5" s="71" t="str">
        <f>IF(ISERROR($AB5),"",VLOOKUP($AB5,'[1]Ho4'!$A$2:$D$7,COLUMN(),0))</f>
        <v>RW Bülau Hamburg</v>
      </c>
      <c r="E5" s="14">
        <f>T20</f>
        <v>1</v>
      </c>
      <c r="F5" s="16">
        <f>S20</f>
        <v>2</v>
      </c>
      <c r="G5" s="19">
        <f>S23</f>
        <v>1</v>
      </c>
      <c r="H5" s="16">
        <f>T23</f>
        <v>2</v>
      </c>
      <c r="I5" s="20">
        <f>T11</f>
        <v>2</v>
      </c>
      <c r="J5" s="18">
        <f>S11</f>
        <v>1</v>
      </c>
      <c r="K5" s="83"/>
      <c r="L5" s="83"/>
      <c r="M5" s="10">
        <f>T17</f>
        <v>1</v>
      </c>
      <c r="N5" s="11">
        <f>S17</f>
        <v>2</v>
      </c>
      <c r="O5" s="12">
        <f>S13</f>
      </c>
      <c r="P5" s="13">
        <f>T13</f>
      </c>
      <c r="Q5" s="14">
        <f>IF(ISBLANK(B5),"",SUM(H11,L11,P11,G13,K13,O13,H17,L17,P17,H20,L20,P20,G23,K23,O23))</f>
        <v>23</v>
      </c>
      <c r="R5" s="15">
        <f>IF(ISBLANK(B5),"",SUM(G11,K11,O11,H13,L13,P13,G17,K17,O17,G20,K20,O20,H23,P23))</f>
        <v>22</v>
      </c>
      <c r="S5" s="14">
        <f>IF(ISBLANK(B5),"",SUM(E5,I5,G5,M5,O5))</f>
        <v>5</v>
      </c>
      <c r="T5" s="15">
        <f>IF(ISBLANK(B5),"",SUM(F5,J5,H5,N5,P5))</f>
        <v>7</v>
      </c>
      <c r="U5" s="14">
        <f>IF(ISBLANK(B5),"",IF(E5=2,1,0)+IF(I5=2,1,0)+IF(G5=2,1,0)+IF(M5=2,1,0)+IF(O5=2,1,0))</f>
        <v>1</v>
      </c>
      <c r="V5" s="15">
        <f>IF(ISBLANK(B5),"",IF(F5=2,1,0)+IF(J5=2,1,0)+IF(H5=2,1,0)+IF(N5=2,1,0)+IF(P5=2,1,0))</f>
        <v>3</v>
      </c>
      <c r="W5" s="85">
        <v>4</v>
      </c>
      <c r="X5" s="85"/>
      <c r="Y5" s="66" t="str">
        <f>Z5&amp;". Grp "&amp;AA5</f>
        <v>1. Grp 4</v>
      </c>
      <c r="Z5" s="1">
        <v>1</v>
      </c>
      <c r="AA5" s="1">
        <v>4</v>
      </c>
      <c r="AB5" s="1">
        <f>MATCH(Z5,'[1]Ho4'!$S$2:$S$5,0)</f>
        <v>2</v>
      </c>
    </row>
    <row r="6" spans="1:28" ht="33" customHeight="1">
      <c r="A6" s="9">
        <v>5</v>
      </c>
      <c r="B6" s="69" t="str">
        <f>IF(ISERROR($AB6),$Y6,VLOOKUP($AB6,'[1]Ho5'!$A$2:$D$7,COLUMN(),0))</f>
        <v>Apmann/Gelewsky</v>
      </c>
      <c r="C6" s="70"/>
      <c r="D6" s="71" t="str">
        <f>IF(ISERROR($AB6),"",VLOOKUP($AB6,'[1]Ho5'!$A$2:$D$7,COLUMN(),0))</f>
        <v>TSV Schaalby</v>
      </c>
      <c r="E6" s="14">
        <f>T21</f>
        <v>1</v>
      </c>
      <c r="F6" s="16">
        <f>S21</f>
        <v>2</v>
      </c>
      <c r="G6" s="19">
        <f>T10</f>
        <v>2</v>
      </c>
      <c r="H6" s="16">
        <f>S10</f>
        <v>1</v>
      </c>
      <c r="I6" s="19">
        <f>T12</f>
        <v>2</v>
      </c>
      <c r="J6" s="16">
        <f>S12</f>
        <v>1</v>
      </c>
      <c r="K6" s="20">
        <f>S17</f>
        <v>2</v>
      </c>
      <c r="L6" s="18">
        <f>T17</f>
        <v>1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23</v>
      </c>
      <c r="R6" s="15">
        <f>IF(ISBLANK(B6),"",SUM(G10,K10,O10,G12,K12,O12,H17,L17,P17,H18,L18,P18,G21,K21,O21))</f>
        <v>23</v>
      </c>
      <c r="S6" s="14">
        <f>IF(ISBLANK(B6),"",SUM(E6,G6,K6,I6,O6))</f>
        <v>7</v>
      </c>
      <c r="T6" s="15">
        <f>IF(ISBLANK(B6),"",SUM(F6,H6,L6,J6,P6))</f>
        <v>5</v>
      </c>
      <c r="U6" s="14">
        <f>IF(ISBLANK(B6),"",IF(E6=2,1,0)+IF(G6=2,1,0)+IF(K6=2,1,0)+IF(I6=2,1,0)+IF(O6=2,1,0))</f>
        <v>3</v>
      </c>
      <c r="V6" s="15">
        <f>IF(ISBLANK(B6),"",IF(F6=2,1,0)+IF(H6=2,1,0)+IF(L6=2,1,0)+IF(J6=2,1,0)+IF(P6=2,1,0))</f>
        <v>1</v>
      </c>
      <c r="W6" s="85">
        <v>2</v>
      </c>
      <c r="X6" s="85"/>
      <c r="Y6" s="66" t="str">
        <f>Z6&amp;". Grp "&amp;AA6</f>
        <v>2. Grp 5</v>
      </c>
      <c r="Z6" s="1">
        <v>2</v>
      </c>
      <c r="AA6" s="1">
        <v>5</v>
      </c>
      <c r="AB6" s="1">
        <f>MATCH(Z6,'[1]Ho5'!$S$2:$S$5,0)</f>
        <v>1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Bock/Kaminski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Horn/Knipping</v>
      </c>
      <c r="C10" s="41" t="s">
        <v>5</v>
      </c>
      <c r="D10" s="42" t="str">
        <f>IF(ISBLANK(B6),"",B6)</f>
        <v>Apmann/Gelewsky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3</v>
      </c>
      <c r="L10" s="44">
        <v>0</v>
      </c>
      <c r="M10" s="89" t="s">
        <v>8</v>
      </c>
      <c r="N10" s="89"/>
      <c r="O10" s="43">
        <v>1</v>
      </c>
      <c r="P10" s="44">
        <v>3</v>
      </c>
      <c r="Q10" s="45" t="s">
        <v>9</v>
      </c>
      <c r="R10" s="42"/>
      <c r="S10" s="46">
        <f t="shared" si="0"/>
        <v>1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Jensen/Michalski</v>
      </c>
      <c r="C11" s="50" t="s">
        <v>5</v>
      </c>
      <c r="D11" s="51" t="str">
        <f>IF(ISBLANK(B5),"",B5)</f>
        <v>Marcussen/Pohl</v>
      </c>
      <c r="E11" s="92" t="s">
        <v>6</v>
      </c>
      <c r="F11" s="92"/>
      <c r="G11" s="52">
        <v>0</v>
      </c>
      <c r="H11" s="53">
        <v>3</v>
      </c>
      <c r="I11" s="92" t="s">
        <v>7</v>
      </c>
      <c r="J11" s="92"/>
      <c r="K11" s="52">
        <v>3</v>
      </c>
      <c r="L11" s="53">
        <v>1</v>
      </c>
      <c r="M11" s="92" t="s">
        <v>8</v>
      </c>
      <c r="N11" s="92"/>
      <c r="O11" s="52">
        <v>0</v>
      </c>
      <c r="P11" s="53">
        <v>3</v>
      </c>
      <c r="Q11" s="54" t="s">
        <v>9</v>
      </c>
      <c r="R11" s="51"/>
      <c r="S11" s="55">
        <f t="shared" si="0"/>
        <v>1</v>
      </c>
      <c r="T11" s="56">
        <f t="shared" si="1"/>
        <v>2</v>
      </c>
    </row>
    <row r="12" spans="1:20" ht="12.75">
      <c r="A12" s="57" t="s">
        <v>12</v>
      </c>
      <c r="B12" s="33" t="str">
        <f>IF(ISBLANK(B4),"",B4)</f>
        <v>Jensen/Michalski</v>
      </c>
      <c r="C12" s="58" t="s">
        <v>5</v>
      </c>
      <c r="D12" s="34" t="str">
        <f>IF(ISBLANK(B6),"",B6)</f>
        <v>Apmann/Gelewsky</v>
      </c>
      <c r="E12" s="88" t="s">
        <v>6</v>
      </c>
      <c r="F12" s="88"/>
      <c r="G12" s="35">
        <v>2</v>
      </c>
      <c r="H12" s="36">
        <v>3</v>
      </c>
      <c r="I12" s="88" t="s">
        <v>7</v>
      </c>
      <c r="J12" s="88"/>
      <c r="K12" s="35">
        <v>3</v>
      </c>
      <c r="L12" s="36">
        <v>1</v>
      </c>
      <c r="M12" s="88" t="s">
        <v>8</v>
      </c>
      <c r="N12" s="88"/>
      <c r="O12" s="35">
        <v>2</v>
      </c>
      <c r="P12" s="36">
        <v>3</v>
      </c>
      <c r="Q12" s="33" t="s">
        <v>9</v>
      </c>
      <c r="R12" s="34"/>
      <c r="S12" s="37">
        <f t="shared" si="0"/>
        <v>1</v>
      </c>
      <c r="T12" s="38">
        <f t="shared" si="1"/>
        <v>2</v>
      </c>
    </row>
    <row r="13" spans="1:20" ht="12.75">
      <c r="A13" s="59" t="s">
        <v>13</v>
      </c>
      <c r="B13" s="45" t="str">
        <f>IF(ISBLANK(B5),"",B5)</f>
        <v>Marcussen/Pohl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Bock/Kaminski</v>
      </c>
      <c r="C14" s="50" t="s">
        <v>5</v>
      </c>
      <c r="D14" s="51" t="str">
        <f>IF(ISBLANK(B3),"",B3)</f>
        <v>Horn/Knipping</v>
      </c>
      <c r="E14" s="92" t="s">
        <v>6</v>
      </c>
      <c r="F14" s="92"/>
      <c r="G14" s="52">
        <v>3</v>
      </c>
      <c r="H14" s="53">
        <v>1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>
        <v>3</v>
      </c>
      <c r="P14" s="53">
        <v>2</v>
      </c>
      <c r="Q14" s="54" t="s">
        <v>9</v>
      </c>
      <c r="R14" s="51"/>
      <c r="S14" s="55">
        <f t="shared" si="0"/>
        <v>2</v>
      </c>
      <c r="T14" s="56">
        <f t="shared" si="1"/>
        <v>1</v>
      </c>
    </row>
    <row r="15" spans="1:20" ht="12.75">
      <c r="A15" s="57" t="s">
        <v>15</v>
      </c>
      <c r="B15" s="33" t="str">
        <f>IF(ISBLANK(B3),"",B3)</f>
        <v>Horn/Knipping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Jensen/Michalski</v>
      </c>
      <c r="C16" s="41" t="s">
        <v>5</v>
      </c>
      <c r="D16" s="42" t="str">
        <f>IF(ISBLANK(B2),"",B2)</f>
        <v>Bock/Kaminski</v>
      </c>
      <c r="E16" s="89" t="s">
        <v>6</v>
      </c>
      <c r="F16" s="89"/>
      <c r="G16" s="43">
        <v>1</v>
      </c>
      <c r="H16" s="44">
        <v>3</v>
      </c>
      <c r="I16" s="89" t="s">
        <v>7</v>
      </c>
      <c r="J16" s="89"/>
      <c r="K16" s="43">
        <v>1</v>
      </c>
      <c r="L16" s="44">
        <v>3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0</v>
      </c>
      <c r="T16" s="47">
        <f t="shared" si="1"/>
        <v>2</v>
      </c>
    </row>
    <row r="17" spans="1:20" ht="12.75">
      <c r="A17" s="60" t="s">
        <v>17</v>
      </c>
      <c r="B17" s="54" t="str">
        <f>IF(ISBLANK(B6),"",B6)</f>
        <v>Apmann/Gelewsky</v>
      </c>
      <c r="C17" s="50" t="s">
        <v>5</v>
      </c>
      <c r="D17" s="51" t="str">
        <f>IF(ISBLANK(B5),"",B5)</f>
        <v>Marcussen/Pohl</v>
      </c>
      <c r="E17" s="92" t="s">
        <v>6</v>
      </c>
      <c r="F17" s="92"/>
      <c r="G17" s="52">
        <v>3</v>
      </c>
      <c r="H17" s="53">
        <v>1</v>
      </c>
      <c r="I17" s="92" t="s">
        <v>7</v>
      </c>
      <c r="J17" s="92"/>
      <c r="K17" s="52">
        <v>1</v>
      </c>
      <c r="L17" s="53">
        <v>3</v>
      </c>
      <c r="M17" s="92" t="s">
        <v>8</v>
      </c>
      <c r="N17" s="92"/>
      <c r="O17" s="52">
        <v>3</v>
      </c>
      <c r="P17" s="53">
        <v>1</v>
      </c>
      <c r="Q17" s="54" t="s">
        <v>9</v>
      </c>
      <c r="R17" s="51"/>
      <c r="S17" s="55">
        <f t="shared" si="0"/>
        <v>2</v>
      </c>
      <c r="T17" s="56">
        <f t="shared" si="1"/>
        <v>1</v>
      </c>
    </row>
    <row r="18" spans="1:20" ht="12.75">
      <c r="A18" s="57" t="s">
        <v>18</v>
      </c>
      <c r="B18" s="33" t="str">
        <f>IF(ISBLANK(B6),"",B6)</f>
        <v>Apmann/Gelewsky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Horn/Knipping</v>
      </c>
      <c r="C19" s="41" t="s">
        <v>5</v>
      </c>
      <c r="D19" s="42" t="str">
        <f>IF(ISBLANK(B4),"",B4)</f>
        <v>Jensen/Michalski</v>
      </c>
      <c r="E19" s="89" t="s">
        <v>6</v>
      </c>
      <c r="F19" s="89"/>
      <c r="G19" s="43">
        <v>3</v>
      </c>
      <c r="H19" s="44">
        <v>1</v>
      </c>
      <c r="I19" s="89" t="s">
        <v>7</v>
      </c>
      <c r="J19" s="89"/>
      <c r="K19" s="43">
        <v>3</v>
      </c>
      <c r="L19" s="44">
        <v>1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2</v>
      </c>
      <c r="T19" s="47">
        <f t="shared" si="1"/>
        <v>0</v>
      </c>
    </row>
    <row r="20" spans="1:20" ht="12.75">
      <c r="A20" s="60" t="s">
        <v>20</v>
      </c>
      <c r="B20" s="54" t="str">
        <f>IF(ISBLANK(B2),"",B2)</f>
        <v>Bock/Kaminski</v>
      </c>
      <c r="C20" s="50" t="s">
        <v>5</v>
      </c>
      <c r="D20" s="51" t="str">
        <f>IF(ISBLANK(B5),"",B5)</f>
        <v>Marcussen/Pohl</v>
      </c>
      <c r="E20" s="92" t="s">
        <v>6</v>
      </c>
      <c r="F20" s="92"/>
      <c r="G20" s="52">
        <v>2</v>
      </c>
      <c r="H20" s="53">
        <v>3</v>
      </c>
      <c r="I20" s="92" t="s">
        <v>7</v>
      </c>
      <c r="J20" s="92"/>
      <c r="K20" s="52">
        <v>3</v>
      </c>
      <c r="L20" s="53">
        <v>1</v>
      </c>
      <c r="M20" s="92" t="s">
        <v>8</v>
      </c>
      <c r="N20" s="92"/>
      <c r="O20" s="52">
        <v>3</v>
      </c>
      <c r="P20" s="53">
        <v>2</v>
      </c>
      <c r="Q20" s="54" t="s">
        <v>9</v>
      </c>
      <c r="R20" s="51"/>
      <c r="S20" s="55">
        <f t="shared" si="0"/>
        <v>2</v>
      </c>
      <c r="T20" s="56">
        <f t="shared" si="1"/>
        <v>1</v>
      </c>
    </row>
    <row r="21" spans="1:20" ht="12.75">
      <c r="A21" s="57" t="s">
        <v>21</v>
      </c>
      <c r="B21" s="33" t="str">
        <f>IF(ISBLANK(B2),"",B2)</f>
        <v>Bock/Kaminski</v>
      </c>
      <c r="C21" s="58" t="s">
        <v>5</v>
      </c>
      <c r="D21" s="34" t="str">
        <f>IF(ISBLANK(B6),"",B6)</f>
        <v>Apmann/Gelewsky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0</v>
      </c>
      <c r="L21" s="36">
        <v>3</v>
      </c>
      <c r="M21" s="88" t="s">
        <v>8</v>
      </c>
      <c r="N21" s="88"/>
      <c r="O21" s="35">
        <v>3</v>
      </c>
      <c r="P21" s="36">
        <v>0</v>
      </c>
      <c r="Q21" s="33" t="s">
        <v>9</v>
      </c>
      <c r="R21" s="34"/>
      <c r="S21" s="37">
        <f t="shared" si="0"/>
        <v>2</v>
      </c>
      <c r="T21" s="38">
        <f t="shared" si="1"/>
        <v>1</v>
      </c>
    </row>
    <row r="22" spans="1:20" ht="12.75">
      <c r="A22" s="59" t="s">
        <v>22</v>
      </c>
      <c r="B22" s="45" t="str">
        <f>IF(ISBLANK(B4),"",B4)</f>
        <v>Jensen/Michalski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Marcussen/Pohl</v>
      </c>
      <c r="C23" s="50" t="s">
        <v>5</v>
      </c>
      <c r="D23" s="51" t="str">
        <f>IF(ISBLANK(B3),"",B3)</f>
        <v>Horn/Knipping</v>
      </c>
      <c r="E23" s="92" t="s">
        <v>6</v>
      </c>
      <c r="F23" s="92"/>
      <c r="G23" s="52">
        <v>3</v>
      </c>
      <c r="H23" s="53">
        <v>1</v>
      </c>
      <c r="I23" s="92" t="s">
        <v>7</v>
      </c>
      <c r="J23" s="92"/>
      <c r="K23" s="52">
        <v>2</v>
      </c>
      <c r="L23" s="53">
        <v>3</v>
      </c>
      <c r="M23" s="92" t="s">
        <v>8</v>
      </c>
      <c r="N23" s="92"/>
      <c r="O23" s="52">
        <v>0</v>
      </c>
      <c r="P23" s="53">
        <v>3</v>
      </c>
      <c r="Q23" s="54" t="s">
        <v>9</v>
      </c>
      <c r="R23" s="51"/>
      <c r="S23" s="55">
        <f t="shared" si="0"/>
        <v>1</v>
      </c>
      <c r="T23" s="56">
        <f t="shared" si="1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3" sqref="W3:X3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4.8515625" style="1" customWidth="1"/>
    <col min="18" max="18" width="4.57421875" style="1" customWidth="1"/>
    <col min="19" max="19" width="5.7109375" style="1" customWidth="1"/>
    <col min="20" max="20" width="3.7109375" style="1" customWidth="1"/>
    <col min="21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4" ht="32.25" customHeight="1">
      <c r="A1" s="79" t="s">
        <v>39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</row>
    <row r="2" spans="1:28" ht="33" customHeight="1">
      <c r="A2" s="2">
        <v>1</v>
      </c>
      <c r="B2" s="67" t="str">
        <f>IF(ISERROR($AB2),$Y2,VLOOKUP($AB2,'[1]Ho1'!$A$2:$D$7,COLUMN(),0))</f>
        <v>Flor/Stegemann</v>
      </c>
      <c r="C2" s="68"/>
      <c r="D2" s="75" t="str">
        <f>IF(ISERROR($AB2),"",VLOOKUP($AB2,'[1]Ho1'!$A$2:$D$7,COLUMN(),0))</f>
        <v>TSV Schaalby</v>
      </c>
      <c r="E2" s="83"/>
      <c r="F2" s="83"/>
      <c r="G2" s="3">
        <f>S14</f>
        <v>0</v>
      </c>
      <c r="H2" s="4">
        <f>T14</f>
        <v>2</v>
      </c>
      <c r="I2" s="5">
        <f>T16</f>
        <v>0</v>
      </c>
      <c r="J2" s="6">
        <f>S16</f>
        <v>2</v>
      </c>
      <c r="K2" s="5">
        <f>S20</f>
        <v>0</v>
      </c>
      <c r="L2" s="6">
        <f>T20</f>
        <v>2</v>
      </c>
      <c r="M2" s="5">
        <f>S21</f>
        <v>0</v>
      </c>
      <c r="N2" s="6">
        <f>T21</f>
        <v>2</v>
      </c>
      <c r="O2" s="5">
        <f>S9</f>
        <v>2</v>
      </c>
      <c r="P2" s="6">
        <f>T9</f>
        <v>1</v>
      </c>
      <c r="Q2" s="7">
        <f>IF(ISBLANK(B2),"",SUM(G9,K9,O9,G14,K14,O14,H16,L16,P16,G20,K20,O20,G21,K21,O21))</f>
        <v>18</v>
      </c>
      <c r="R2" s="8">
        <f>IF(ISBLANK(B2),"",SUM(H9,L9,P9,H14,L14,P14,G16,K16,O16,H20,L20,P20,H21,L21,P21))</f>
        <v>29</v>
      </c>
      <c r="S2" s="7">
        <f>IF(ISBLANK(B2),"",SUM(G2,I2,K2,M2,O2))</f>
        <v>2</v>
      </c>
      <c r="T2" s="8">
        <f>IF(ISBLANK(B2),"",SUM(H2,J2,L2,N2,P2))</f>
        <v>9</v>
      </c>
      <c r="U2" s="7">
        <f>IF(ISBLANK(B2),"",IF(G2=2,1,0)+IF(I2=2,1,0)+IF(K2=2,1,0)+IF(M2=2,1,0)+IF(O2=2,1,0))</f>
        <v>1</v>
      </c>
      <c r="V2" s="8">
        <f>IF(ISBLANK(B2),"",IF(H2=2,1,0)+IF(J2=2,1,0)+IF(L2=2,1,0)+IF(N2=2,1,0)+IF(P2=2,1,0))</f>
        <v>4</v>
      </c>
      <c r="W2" s="84">
        <v>6</v>
      </c>
      <c r="X2" s="84"/>
      <c r="Y2" s="66" t="str">
        <f aca="true" t="shared" si="0" ref="Y2:Y7">Z2&amp;". Grp "&amp;AA2</f>
        <v>3. Grp 1</v>
      </c>
      <c r="Z2" s="1">
        <v>3</v>
      </c>
      <c r="AA2" s="1">
        <v>1</v>
      </c>
      <c r="AB2" s="1">
        <f>MATCH(Z2,'[1]Ho1'!$S$2:$S$5,0)</f>
        <v>4</v>
      </c>
    </row>
    <row r="3" spans="1:28" ht="33" customHeight="1">
      <c r="A3" s="9">
        <v>2</v>
      </c>
      <c r="B3" s="69" t="str">
        <f>IF(ISERROR($AB3),$Y3,VLOOKUP($AB3,'[1]Ho2'!$A$2:$D$7,COLUMN(),0))</f>
        <v>Quest/Wehrs</v>
      </c>
      <c r="C3" s="70"/>
      <c r="D3" s="71" t="str">
        <f>IF(ISERROR($AB3),"",VLOOKUP($AB3,'[1]Ho2'!$A$2:$D$7,COLUMN(),0))</f>
        <v>TuS Leese</v>
      </c>
      <c r="E3" s="7">
        <f>T14</f>
        <v>2</v>
      </c>
      <c r="F3" s="8">
        <f>S14</f>
        <v>0</v>
      </c>
      <c r="G3" s="83"/>
      <c r="H3" s="83"/>
      <c r="I3" s="10">
        <f>S19</f>
        <v>2</v>
      </c>
      <c r="J3" s="11">
        <f>T19</f>
        <v>1</v>
      </c>
      <c r="K3" s="12">
        <f>T23</f>
        <v>2</v>
      </c>
      <c r="L3" s="13">
        <f>S23</f>
        <v>0</v>
      </c>
      <c r="M3" s="12">
        <f>S10</f>
        <v>2</v>
      </c>
      <c r="N3" s="13">
        <f>T10</f>
        <v>1</v>
      </c>
      <c r="O3" s="12">
        <f>S15</f>
        <v>2</v>
      </c>
      <c r="P3" s="13">
        <f>T15</f>
        <v>0</v>
      </c>
      <c r="Q3" s="14">
        <f>IF(ISBLANK(B3),"",SUM(G10,K10,O10,H14,L14,P14,G15,K15,O15,G19,K19,O19,H23,L23,P23))</f>
        <v>31</v>
      </c>
      <c r="R3" s="15">
        <f>IF(ISBLANK(B3),"",SUM(H10,L10,P10,G14,K14,O14,H15,L15,P15,H19,L19,P19,G23,K23,O23))</f>
        <v>17</v>
      </c>
      <c r="S3" s="14">
        <f>IF(ISBLANK(B3),"",SUM(E3,I3,K3,M3,O3))</f>
        <v>10</v>
      </c>
      <c r="T3" s="15">
        <f>IF(ISBLANK(B3),"",SUM(F3,J3,L3,N3,P3))</f>
        <v>2</v>
      </c>
      <c r="U3" s="14">
        <f>IF(ISBLANK(B3),"",IF(E3=2,1,0)+IF(I3=2,1,0)+IF(K3=2,1,0)+IF(M3=2,1,0)+IF(O3=2,1,0))</f>
        <v>5</v>
      </c>
      <c r="V3" s="15">
        <f>IF(ISBLANK(B3),"",IF(F3=2,1,0)+IF(J3=2,1,0)+IF(L3=2,1,0)+IF(N3=2,1,0)+IF(P3=2,1,0))</f>
        <v>0</v>
      </c>
      <c r="W3" s="85">
        <v>1</v>
      </c>
      <c r="X3" s="85"/>
      <c r="Y3" s="66" t="str">
        <f t="shared" si="0"/>
        <v>4. Grp 2</v>
      </c>
      <c r="Z3" s="1">
        <v>4</v>
      </c>
      <c r="AA3" s="1">
        <v>2</v>
      </c>
      <c r="AB3" s="1">
        <f>MATCH(Z3,'[1]Ho2'!$W$2:$W$7,0)</f>
        <v>1</v>
      </c>
    </row>
    <row r="4" spans="1:28" ht="33" customHeight="1">
      <c r="A4" s="9">
        <v>3</v>
      </c>
      <c r="B4" s="69" t="str">
        <f>IF(ISERROR($AB4),$Y4,VLOOKUP($AB4,'[1]Ho3'!$A$2:$D$7,COLUMN(),0))</f>
        <v>Schroeter/Eden</v>
      </c>
      <c r="C4" s="70"/>
      <c r="D4" s="71" t="str">
        <f>IF(ISERROR($AB4),"",VLOOKUP($AB4,'[1]Ho3'!$A$2:$D$7,COLUMN(),0))</f>
        <v>MTV Jever/ohne</v>
      </c>
      <c r="E4" s="14">
        <f>S16</f>
        <v>2</v>
      </c>
      <c r="F4" s="16">
        <f>T16</f>
        <v>0</v>
      </c>
      <c r="G4" s="17">
        <f>T19</f>
        <v>1</v>
      </c>
      <c r="H4" s="18">
        <f>S19</f>
        <v>2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0</v>
      </c>
      <c r="O4" s="12">
        <f>S22</f>
        <v>2</v>
      </c>
      <c r="P4" s="13">
        <f>T22</f>
        <v>0</v>
      </c>
      <c r="Q4" s="14">
        <f>IF(ISBLANK(B4),"",SUM(G11,K11,O11,G12,K12,O12,G16,K16,O16,H19,L19,P19,G22,K22,O22))</f>
        <v>30</v>
      </c>
      <c r="R4" s="15">
        <f>IF(ISBLANK(B4),"",SUM(H11,L11,P11,H12,L12,P12,H16,L16,P16,G19,K19,O19,H22,L22,P22))</f>
        <v>14</v>
      </c>
      <c r="S4" s="14">
        <f>IF(ISBLANK(B4),"",SUM(G4,E4,K4,M4,O4))</f>
        <v>9</v>
      </c>
      <c r="T4" s="15">
        <f>IF(ISBLANK(B4),"",SUM(H4,F4,L4,N4,P4))</f>
        <v>2</v>
      </c>
      <c r="U4" s="14">
        <f>IF(ISBLANK(B4),"",IF(G4=2,1,0)+IF(E4=2,1,0)+IF(K4=2,1,0)+IF(M4=2,1,0)+IF(O4=2,1,0))</f>
        <v>4</v>
      </c>
      <c r="V4" s="15">
        <f>IF(ISBLANK(B4),"",IF(H4=2,1,0)+IF(F4=2,1,0)+IF(L4=2,1,0)+IF(N4=2,1,0)+IF(P4=2,1,0))</f>
        <v>1</v>
      </c>
      <c r="W4" s="85">
        <v>2</v>
      </c>
      <c r="X4" s="85"/>
      <c r="Y4" s="66" t="str">
        <f t="shared" si="0"/>
        <v>3. Grp 3</v>
      </c>
      <c r="Z4" s="1">
        <v>3</v>
      </c>
      <c r="AA4" s="1">
        <v>3</v>
      </c>
      <c r="AB4" s="1">
        <f>MATCH(Z4,'[1]Ho3'!$S$2:$S$5,0)</f>
        <v>3</v>
      </c>
    </row>
    <row r="5" spans="1:28" ht="33" customHeight="1">
      <c r="A5" s="9">
        <v>4</v>
      </c>
      <c r="B5" s="69" t="str">
        <f>IF(ISERROR($AB5),$Y5,VLOOKUP($AB5,'[1]Ho4'!$A$2:$D$7,COLUMN(),0))</f>
        <v>Majewski/Moritzen</v>
      </c>
      <c r="C5" s="70"/>
      <c r="D5" s="71" t="str">
        <f>IF(ISERROR($AB5),"",VLOOKUP($AB5,'[1]Ho4'!$A$2:$D$7,COLUMN(),0))</f>
        <v>SV Trauen-Oerrel/ohne</v>
      </c>
      <c r="E5" s="14">
        <f>T20</f>
        <v>2</v>
      </c>
      <c r="F5" s="16">
        <f>S20</f>
        <v>0</v>
      </c>
      <c r="G5" s="19">
        <f>S23</f>
        <v>0</v>
      </c>
      <c r="H5" s="16">
        <f>T23</f>
        <v>2</v>
      </c>
      <c r="I5" s="20">
        <f>T11</f>
        <v>0</v>
      </c>
      <c r="J5" s="18">
        <f>S11</f>
        <v>2</v>
      </c>
      <c r="K5" s="83"/>
      <c r="L5" s="83"/>
      <c r="M5" s="10">
        <f>T17</f>
        <v>2</v>
      </c>
      <c r="N5" s="11">
        <f>S17</f>
        <v>1</v>
      </c>
      <c r="O5" s="12">
        <f>S13</f>
        <v>0</v>
      </c>
      <c r="P5" s="13">
        <f>T13</f>
        <v>2</v>
      </c>
      <c r="Q5" s="14">
        <f>IF(ISBLANK(B5),"",SUM(H11,L11,P11,G13,K13,O13,H17,L17,P17,H20,L20,P20,G23,K23,O23))</f>
        <v>23</v>
      </c>
      <c r="R5" s="15">
        <f>IF(ISBLANK(B5),"",SUM(G11,K11,O11,H13,L13,P13,G17,K17,O17,G20,K20,O20,H23,P23))</f>
        <v>23</v>
      </c>
      <c r="S5" s="14">
        <f>IF(ISBLANK(B5),"",SUM(E5,I5,G5,M5,O5))</f>
        <v>4</v>
      </c>
      <c r="T5" s="15">
        <f>IF(ISBLANK(B5),"",SUM(F5,J5,H5,N5,P5))</f>
        <v>7</v>
      </c>
      <c r="U5" s="14">
        <f>IF(ISBLANK(B5),"",IF(E5=2,1,0)+IF(I5=2,1,0)+IF(G5=2,1,0)+IF(M5=2,1,0)+IF(O5=2,1,0))</f>
        <v>2</v>
      </c>
      <c r="V5" s="15">
        <f>IF(ISBLANK(B5),"",IF(F5=2,1,0)+IF(J5=2,1,0)+IF(H5=2,1,0)+IF(N5=2,1,0)+IF(P5=2,1,0))</f>
        <v>3</v>
      </c>
      <c r="W5" s="85">
        <v>4</v>
      </c>
      <c r="X5" s="85"/>
      <c r="Y5" s="66" t="str">
        <f t="shared" si="0"/>
        <v>4. Grp 4</v>
      </c>
      <c r="Z5" s="1">
        <v>4</v>
      </c>
      <c r="AA5" s="1">
        <v>4</v>
      </c>
      <c r="AB5" s="1">
        <f>MATCH(Z5,'[1]Ho4'!$S$2:$S$5,0)</f>
        <v>3</v>
      </c>
    </row>
    <row r="6" spans="1:28" ht="33" customHeight="1">
      <c r="A6" s="9">
        <v>5</v>
      </c>
      <c r="B6" s="69" t="str">
        <f>IF(ISERROR($AB6),$Y6,VLOOKUP($AB6,'[1]Ho5'!$A$2:$D$7,COLUMN(),0))</f>
        <v>Kramer/Bühmann</v>
      </c>
      <c r="C6" s="70"/>
      <c r="D6" s="71" t="str">
        <f>IF(ISERROR($AB6),"",VLOOKUP($AB6,'[1]Ho5'!$A$2:$D$7,COLUMN(),0))</f>
        <v>TSV Schneeren</v>
      </c>
      <c r="E6" s="14">
        <f>T21</f>
        <v>2</v>
      </c>
      <c r="F6" s="16">
        <f>S21</f>
        <v>0</v>
      </c>
      <c r="G6" s="19">
        <f>T10</f>
        <v>1</v>
      </c>
      <c r="H6" s="16">
        <f>S10</f>
        <v>2</v>
      </c>
      <c r="I6" s="19">
        <f>T12</f>
        <v>0</v>
      </c>
      <c r="J6" s="16">
        <f>S12</f>
        <v>2</v>
      </c>
      <c r="K6" s="20">
        <f>S17</f>
        <v>1</v>
      </c>
      <c r="L6" s="18">
        <f>T17</f>
        <v>2</v>
      </c>
      <c r="M6" s="83"/>
      <c r="N6" s="83"/>
      <c r="O6" s="10">
        <f>S18</f>
        <v>2</v>
      </c>
      <c r="P6" s="11">
        <f>T18</f>
        <v>0</v>
      </c>
      <c r="Q6" s="14">
        <f>IF(ISBLANK(B6),"",SUM(H10,L10,P10,H12,L12,P12,G17,K17,O17,G18,K18,O18,H21,L21,P21))</f>
        <v>22</v>
      </c>
      <c r="R6" s="15">
        <f>IF(ISBLANK(B6),"",SUM(G10,K10,O10,G12,K12,O12,H17,L17,P17,H18,L18,P18,G21,K21,O21))</f>
        <v>21</v>
      </c>
      <c r="S6" s="14">
        <f>IF(ISBLANK(B6),"",SUM(E6,G6,K6,I6,O6))</f>
        <v>6</v>
      </c>
      <c r="T6" s="15">
        <f>IF(ISBLANK(B6),"",SUM(F6,H6,L6,J6,P6))</f>
        <v>6</v>
      </c>
      <c r="U6" s="14">
        <f>IF(ISBLANK(B6),"",IF(E6=2,1,0)+IF(G6=2,1,0)+IF(K6=2,1,0)+IF(I6=2,1,0)+IF(O6=2,1,0))</f>
        <v>2</v>
      </c>
      <c r="V6" s="15">
        <f>IF(ISBLANK(B6),"",IF(F6=2,1,0)+IF(H6=2,1,0)+IF(L6=2,1,0)+IF(J6=2,1,0)+IF(P6=2,1,0))</f>
        <v>3</v>
      </c>
      <c r="W6" s="85">
        <v>3</v>
      </c>
      <c r="X6" s="85"/>
      <c r="Y6" s="66" t="str">
        <f t="shared" si="0"/>
        <v>3. Grp 5</v>
      </c>
      <c r="Z6" s="1">
        <v>3</v>
      </c>
      <c r="AA6" s="1">
        <v>5</v>
      </c>
      <c r="AB6" s="1">
        <f>MATCH(Z6,'[1]Ho5'!$S$2:$S$5,0)</f>
        <v>3</v>
      </c>
    </row>
    <row r="7" spans="1:28" ht="33" customHeight="1">
      <c r="A7" s="21">
        <v>6</v>
      </c>
      <c r="B7" s="69" t="s">
        <v>49</v>
      </c>
      <c r="C7" s="70"/>
      <c r="D7" s="71" t="s">
        <v>50</v>
      </c>
      <c r="E7" s="25">
        <f>T9</f>
        <v>1</v>
      </c>
      <c r="F7" s="26">
        <f>S9</f>
        <v>2</v>
      </c>
      <c r="G7" s="27">
        <f>T15</f>
        <v>0</v>
      </c>
      <c r="H7" s="26">
        <f>S15</f>
        <v>2</v>
      </c>
      <c r="I7" s="27">
        <f>T22</f>
        <v>0</v>
      </c>
      <c r="J7" s="26">
        <f>S22</f>
        <v>2</v>
      </c>
      <c r="K7" s="27">
        <f>T13</f>
        <v>2</v>
      </c>
      <c r="L7" s="26">
        <f>S13</f>
        <v>0</v>
      </c>
      <c r="M7" s="28">
        <f>T18</f>
        <v>0</v>
      </c>
      <c r="N7" s="29">
        <f>S18</f>
        <v>2</v>
      </c>
      <c r="O7" s="86"/>
      <c r="P7" s="86"/>
      <c r="Q7" s="25">
        <f>IF(ISBLANK(B7),"",SUM(H9,L9,P9,H13,L13,P13,H15,L15,P15,H18,L18,P18,H22,L22,P22))</f>
        <v>11</v>
      </c>
      <c r="R7" s="30">
        <f>IF(ISBLANK(B7),"",SUM(G9,K9,O9,G13,K13,O13,G15,K15,O15,G18,K18,O18,G22,K22,O22))</f>
        <v>28</v>
      </c>
      <c r="S7" s="25">
        <f>IF(ISBLANK(B7),"",SUM(E7,G7,I7,M7,K7))</f>
        <v>3</v>
      </c>
      <c r="T7" s="30">
        <f>IF(ISBLANK(B7),"",SUM(F7,H7,J7,N7,L7))</f>
        <v>8</v>
      </c>
      <c r="U7" s="25">
        <f>IF(ISBLANK(B7),"",IF(E7=2,1,0)+IF(G7=2,1,0)+IF(I7=2,1,0)+IF(M7=2,1,0)+IF(K7=2,1,0))</f>
        <v>1</v>
      </c>
      <c r="V7" s="30">
        <f>IF(ISBLANK(B7),"",IF(F7=2,1,0)+IF(H7=2,1,0)+IF(J7=2,1,0)+IF(N7=2,1,0)+IF(L7=2,1,0))</f>
        <v>4</v>
      </c>
      <c r="W7" s="87">
        <v>5</v>
      </c>
      <c r="X7" s="87"/>
      <c r="Y7" s="66" t="str">
        <f t="shared" si="0"/>
        <v>5. Grp 2</v>
      </c>
      <c r="Z7" s="1">
        <v>5</v>
      </c>
      <c r="AA7" s="1">
        <v>2</v>
      </c>
      <c r="AB7" s="1">
        <f>MATCH(Z7,'[1]Ho2'!$W$2:$W$7,0)</f>
        <v>5</v>
      </c>
    </row>
    <row r="9" spans="1:20" ht="12.75">
      <c r="A9" s="31" t="s">
        <v>4</v>
      </c>
      <c r="B9" s="32" t="str">
        <f>IF(ISBLANK(B2),"",B2)</f>
        <v>Flor/Stegemann</v>
      </c>
      <c r="C9" s="33" t="s">
        <v>5</v>
      </c>
      <c r="D9" s="34" t="str">
        <f>IF(ISBLANK(B7),"",B7)</f>
        <v>Best/Job/Renner</v>
      </c>
      <c r="E9" s="88" t="s">
        <v>6</v>
      </c>
      <c r="F9" s="88"/>
      <c r="G9" s="35">
        <v>3</v>
      </c>
      <c r="H9" s="36">
        <v>1</v>
      </c>
      <c r="I9" s="88" t="s">
        <v>7</v>
      </c>
      <c r="J9" s="88"/>
      <c r="K9" s="35">
        <v>0</v>
      </c>
      <c r="L9" s="36">
        <v>3</v>
      </c>
      <c r="M9" s="88" t="s">
        <v>8</v>
      </c>
      <c r="N9" s="88"/>
      <c r="O9" s="35">
        <v>3</v>
      </c>
      <c r="P9" s="36">
        <v>1</v>
      </c>
      <c r="Q9" s="33" t="s">
        <v>9</v>
      </c>
      <c r="R9" s="34"/>
      <c r="S9" s="37">
        <f aca="true" t="shared" si="1" ref="S9:S23">IF(ISBLANK(G9),"",IF(G9&gt;H9,1,0)+IF(K9&gt;L9,1,0)+IF(O9&gt;P9,1,0))</f>
        <v>2</v>
      </c>
      <c r="T9" s="38">
        <f aca="true" t="shared" si="2" ref="T9:T23">IF(ISBLANK(H9),"",IF(H9&gt;G9,1,0)+IF(L9&gt;K9,1,0)+IF(P9&gt;O9,1,0))</f>
        <v>1</v>
      </c>
    </row>
    <row r="10" spans="1:20" ht="12.75">
      <c r="A10" s="39" t="s">
        <v>10</v>
      </c>
      <c r="B10" s="40" t="str">
        <f>IF(ISBLANK(B3),"",B3)</f>
        <v>Quest/Wehrs</v>
      </c>
      <c r="C10" s="41" t="s">
        <v>5</v>
      </c>
      <c r="D10" s="42" t="str">
        <f>IF(ISBLANK(B6),"",B6)</f>
        <v>Kramer/Bühmann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3</v>
      </c>
      <c r="L10" s="44">
        <v>0</v>
      </c>
      <c r="M10" s="89" t="s">
        <v>8</v>
      </c>
      <c r="N10" s="89"/>
      <c r="O10" s="43">
        <v>3</v>
      </c>
      <c r="P10" s="44">
        <v>0</v>
      </c>
      <c r="Q10" s="45" t="s">
        <v>9</v>
      </c>
      <c r="R10" s="42"/>
      <c r="S10" s="46">
        <f t="shared" si="1"/>
        <v>2</v>
      </c>
      <c r="T10" s="47">
        <f t="shared" si="2"/>
        <v>1</v>
      </c>
    </row>
    <row r="11" spans="1:20" ht="12.75">
      <c r="A11" s="48" t="s">
        <v>11</v>
      </c>
      <c r="B11" s="49" t="str">
        <f>IF(ISBLANK(B4),"",B4)</f>
        <v>Schroeter/Eden</v>
      </c>
      <c r="C11" s="50" t="s">
        <v>5</v>
      </c>
      <c r="D11" s="51" t="str">
        <f>IF(ISBLANK(B5),"",B5)</f>
        <v>Majewski/Moritzen</v>
      </c>
      <c r="E11" s="92" t="s">
        <v>6</v>
      </c>
      <c r="F11" s="92"/>
      <c r="G11" s="52">
        <v>3</v>
      </c>
      <c r="H11" s="53">
        <v>1</v>
      </c>
      <c r="I11" s="92" t="s">
        <v>7</v>
      </c>
      <c r="J11" s="92"/>
      <c r="K11" s="52">
        <v>3</v>
      </c>
      <c r="L11" s="53">
        <v>1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1"/>
        <v>2</v>
      </c>
      <c r="T11" s="56">
        <f t="shared" si="2"/>
        <v>0</v>
      </c>
    </row>
    <row r="12" spans="1:20" ht="12.75">
      <c r="A12" s="57" t="s">
        <v>12</v>
      </c>
      <c r="B12" s="33" t="str">
        <f>IF(ISBLANK(B4),"",B4)</f>
        <v>Schroeter/Eden</v>
      </c>
      <c r="C12" s="58" t="s">
        <v>5</v>
      </c>
      <c r="D12" s="34" t="str">
        <f>IF(ISBLANK(B6),"",B6)</f>
        <v>Kramer/Bühmann</v>
      </c>
      <c r="E12" s="88" t="s">
        <v>6</v>
      </c>
      <c r="F12" s="88"/>
      <c r="G12" s="35">
        <v>3</v>
      </c>
      <c r="H12" s="36">
        <v>2</v>
      </c>
      <c r="I12" s="88" t="s">
        <v>7</v>
      </c>
      <c r="J12" s="88"/>
      <c r="K12" s="35">
        <v>3</v>
      </c>
      <c r="L12" s="36">
        <v>1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1"/>
        <v>2</v>
      </c>
      <c r="T12" s="38">
        <f t="shared" si="2"/>
        <v>0</v>
      </c>
    </row>
    <row r="13" spans="1:20" ht="12.75">
      <c r="A13" s="59" t="s">
        <v>13</v>
      </c>
      <c r="B13" s="45" t="str">
        <f>IF(ISBLANK(B5),"",B5)</f>
        <v>Majewski/Moritzen</v>
      </c>
      <c r="C13" s="41" t="s">
        <v>5</v>
      </c>
      <c r="D13" s="42" t="str">
        <f>IF(ISBLANK(B7),"",B7)</f>
        <v>Best/Job/Renner</v>
      </c>
      <c r="E13" s="89" t="s">
        <v>6</v>
      </c>
      <c r="F13" s="89"/>
      <c r="G13" s="43">
        <v>2</v>
      </c>
      <c r="H13" s="44">
        <v>3</v>
      </c>
      <c r="I13" s="89" t="s">
        <v>7</v>
      </c>
      <c r="J13" s="89"/>
      <c r="K13" s="43">
        <v>2</v>
      </c>
      <c r="L13" s="44">
        <v>3</v>
      </c>
      <c r="M13" s="89" t="s">
        <v>8</v>
      </c>
      <c r="N13" s="89"/>
      <c r="O13" s="43"/>
      <c r="P13" s="44"/>
      <c r="Q13" s="45" t="s">
        <v>9</v>
      </c>
      <c r="R13" s="42"/>
      <c r="S13" s="46">
        <f t="shared" si="1"/>
        <v>0</v>
      </c>
      <c r="T13" s="47">
        <f t="shared" si="2"/>
        <v>2</v>
      </c>
    </row>
    <row r="14" spans="1:20" ht="12.75">
      <c r="A14" s="60" t="s">
        <v>14</v>
      </c>
      <c r="B14" s="54" t="str">
        <f>IF(ISBLANK(B2),"",B2)</f>
        <v>Flor/Stegemann</v>
      </c>
      <c r="C14" s="50" t="s">
        <v>5</v>
      </c>
      <c r="D14" s="51" t="str">
        <f>IF(ISBLANK(B3),"",B3)</f>
        <v>Quest/Wehrs</v>
      </c>
      <c r="E14" s="92" t="s">
        <v>6</v>
      </c>
      <c r="F14" s="92"/>
      <c r="G14" s="52">
        <v>2</v>
      </c>
      <c r="H14" s="53">
        <v>3</v>
      </c>
      <c r="I14" s="92" t="s">
        <v>7</v>
      </c>
      <c r="J14" s="92"/>
      <c r="K14" s="52">
        <v>2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1"/>
        <v>0</v>
      </c>
      <c r="T14" s="56">
        <f t="shared" si="2"/>
        <v>2</v>
      </c>
    </row>
    <row r="15" spans="1:20" ht="12.75">
      <c r="A15" s="57" t="s">
        <v>15</v>
      </c>
      <c r="B15" s="33" t="str">
        <f>IF(ISBLANK(B3),"",B3)</f>
        <v>Quest/Wehrs</v>
      </c>
      <c r="C15" s="58" t="s">
        <v>5</v>
      </c>
      <c r="D15" s="34" t="str">
        <f>IF(ISBLANK(B7),"",B7)</f>
        <v>Best/Job/Renner</v>
      </c>
      <c r="E15" s="88" t="s">
        <v>6</v>
      </c>
      <c r="F15" s="88"/>
      <c r="G15" s="35">
        <v>3</v>
      </c>
      <c r="H15" s="36">
        <v>0</v>
      </c>
      <c r="I15" s="88" t="s">
        <v>7</v>
      </c>
      <c r="J15" s="88"/>
      <c r="K15" s="35">
        <v>3</v>
      </c>
      <c r="L15" s="36">
        <v>0</v>
      </c>
      <c r="M15" s="88" t="s">
        <v>8</v>
      </c>
      <c r="N15" s="88"/>
      <c r="O15" s="35"/>
      <c r="P15" s="36"/>
      <c r="Q15" s="33" t="s">
        <v>9</v>
      </c>
      <c r="R15" s="34"/>
      <c r="S15" s="37">
        <f t="shared" si="1"/>
        <v>2</v>
      </c>
      <c r="T15" s="38">
        <f t="shared" si="2"/>
        <v>0</v>
      </c>
    </row>
    <row r="16" spans="1:20" ht="12.75">
      <c r="A16" s="59" t="s">
        <v>16</v>
      </c>
      <c r="B16" s="45" t="str">
        <f>IF(ISBLANK(B4),"",B4)</f>
        <v>Schroeter/Eden</v>
      </c>
      <c r="C16" s="41" t="s">
        <v>5</v>
      </c>
      <c r="D16" s="42" t="str">
        <f>IF(ISBLANK(B2),"",B2)</f>
        <v>Flor/Stegemann</v>
      </c>
      <c r="E16" s="89" t="s">
        <v>6</v>
      </c>
      <c r="F16" s="89"/>
      <c r="G16" s="43">
        <v>3</v>
      </c>
      <c r="H16" s="44">
        <v>2</v>
      </c>
      <c r="I16" s="89" t="s">
        <v>7</v>
      </c>
      <c r="J16" s="89"/>
      <c r="K16" s="43">
        <v>3</v>
      </c>
      <c r="L16" s="44">
        <v>1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1"/>
        <v>2</v>
      </c>
      <c r="T16" s="47">
        <f t="shared" si="2"/>
        <v>0</v>
      </c>
    </row>
    <row r="17" spans="1:20" ht="12.75">
      <c r="A17" s="60" t="s">
        <v>17</v>
      </c>
      <c r="B17" s="54" t="str">
        <f>IF(ISBLANK(B6),"",B6)</f>
        <v>Kramer/Bühmann</v>
      </c>
      <c r="C17" s="50" t="s">
        <v>5</v>
      </c>
      <c r="D17" s="51" t="str">
        <f>IF(ISBLANK(B5),"",B5)</f>
        <v>Majewski/Moritzen</v>
      </c>
      <c r="E17" s="92" t="s">
        <v>6</v>
      </c>
      <c r="F17" s="92"/>
      <c r="G17" s="52">
        <v>3</v>
      </c>
      <c r="H17" s="53">
        <v>1</v>
      </c>
      <c r="I17" s="92" t="s">
        <v>7</v>
      </c>
      <c r="J17" s="92"/>
      <c r="K17" s="52">
        <v>0</v>
      </c>
      <c r="L17" s="53">
        <v>3</v>
      </c>
      <c r="M17" s="92" t="s">
        <v>8</v>
      </c>
      <c r="N17" s="92"/>
      <c r="O17" s="52">
        <v>1</v>
      </c>
      <c r="P17" s="53">
        <v>3</v>
      </c>
      <c r="Q17" s="54" t="s">
        <v>9</v>
      </c>
      <c r="R17" s="51"/>
      <c r="S17" s="55">
        <f t="shared" si="1"/>
        <v>1</v>
      </c>
      <c r="T17" s="56">
        <f t="shared" si="2"/>
        <v>2</v>
      </c>
    </row>
    <row r="18" spans="1:20" ht="12.75">
      <c r="A18" s="57" t="s">
        <v>18</v>
      </c>
      <c r="B18" s="33" t="str">
        <f>IF(ISBLANK(B6),"",B6)</f>
        <v>Kramer/Bühmann</v>
      </c>
      <c r="C18" s="58" t="s">
        <v>5</v>
      </c>
      <c r="D18" s="34" t="str">
        <f>IF(ISBLANK(B7),"",B7)</f>
        <v>Best/Job/Renner</v>
      </c>
      <c r="E18" s="88" t="s">
        <v>6</v>
      </c>
      <c r="F18" s="88"/>
      <c r="G18" s="35">
        <v>3</v>
      </c>
      <c r="H18" s="36">
        <v>0</v>
      </c>
      <c r="I18" s="88" t="s">
        <v>7</v>
      </c>
      <c r="J18" s="88"/>
      <c r="K18" s="35">
        <v>3</v>
      </c>
      <c r="L18" s="36">
        <v>0</v>
      </c>
      <c r="M18" s="88" t="s">
        <v>8</v>
      </c>
      <c r="N18" s="88"/>
      <c r="O18" s="35"/>
      <c r="P18" s="36"/>
      <c r="Q18" s="33" t="s">
        <v>9</v>
      </c>
      <c r="R18" s="34"/>
      <c r="S18" s="37">
        <f t="shared" si="1"/>
        <v>2</v>
      </c>
      <c r="T18" s="38">
        <f t="shared" si="2"/>
        <v>0</v>
      </c>
    </row>
    <row r="19" spans="1:20" ht="12.75">
      <c r="A19" s="59" t="s">
        <v>19</v>
      </c>
      <c r="B19" s="45" t="str">
        <f>IF(ISBLANK(B3),"",B3)</f>
        <v>Quest/Wehrs</v>
      </c>
      <c r="C19" s="41" t="s">
        <v>5</v>
      </c>
      <c r="D19" s="42" t="str">
        <f>IF(ISBLANK(B4),"",B4)</f>
        <v>Schroeter/Eden</v>
      </c>
      <c r="E19" s="89" t="s">
        <v>6</v>
      </c>
      <c r="F19" s="89"/>
      <c r="G19" s="43">
        <v>3</v>
      </c>
      <c r="H19" s="44">
        <v>1</v>
      </c>
      <c r="I19" s="89" t="s">
        <v>7</v>
      </c>
      <c r="J19" s="89"/>
      <c r="K19" s="43">
        <v>0</v>
      </c>
      <c r="L19" s="44">
        <v>3</v>
      </c>
      <c r="M19" s="89" t="s">
        <v>8</v>
      </c>
      <c r="N19" s="89"/>
      <c r="O19" s="43">
        <v>3</v>
      </c>
      <c r="P19" s="44">
        <v>2</v>
      </c>
      <c r="Q19" s="45" t="s">
        <v>9</v>
      </c>
      <c r="R19" s="42"/>
      <c r="S19" s="46">
        <f t="shared" si="1"/>
        <v>2</v>
      </c>
      <c r="T19" s="47">
        <f t="shared" si="2"/>
        <v>1</v>
      </c>
    </row>
    <row r="20" spans="1:20" ht="12.75">
      <c r="A20" s="60" t="s">
        <v>20</v>
      </c>
      <c r="B20" s="54" t="str">
        <f>IF(ISBLANK(B2),"",B2)</f>
        <v>Flor/Stegemann</v>
      </c>
      <c r="C20" s="50" t="s">
        <v>5</v>
      </c>
      <c r="D20" s="51" t="str">
        <f>IF(ISBLANK(B5),"",B5)</f>
        <v>Majewski/Moritzen</v>
      </c>
      <c r="E20" s="92" t="s">
        <v>6</v>
      </c>
      <c r="F20" s="92"/>
      <c r="G20" s="52">
        <v>2</v>
      </c>
      <c r="H20" s="53">
        <v>3</v>
      </c>
      <c r="I20" s="92" t="s">
        <v>7</v>
      </c>
      <c r="J20" s="92"/>
      <c r="K20" s="52">
        <v>2</v>
      </c>
      <c r="L20" s="53">
        <v>3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1"/>
        <v>0</v>
      </c>
      <c r="T20" s="56">
        <f t="shared" si="2"/>
        <v>2</v>
      </c>
    </row>
    <row r="21" spans="1:20" ht="12.75">
      <c r="A21" s="57" t="s">
        <v>21</v>
      </c>
      <c r="B21" s="33" t="str">
        <f>IF(ISBLANK(B2),"",B2)</f>
        <v>Flor/Stegemann</v>
      </c>
      <c r="C21" s="58" t="s">
        <v>5</v>
      </c>
      <c r="D21" s="34" t="str">
        <f>IF(ISBLANK(B6),"",B6)</f>
        <v>Kramer/Bühmann</v>
      </c>
      <c r="E21" s="88" t="s">
        <v>6</v>
      </c>
      <c r="F21" s="88"/>
      <c r="G21" s="35">
        <v>0</v>
      </c>
      <c r="H21" s="36">
        <v>3</v>
      </c>
      <c r="I21" s="88" t="s">
        <v>7</v>
      </c>
      <c r="J21" s="88"/>
      <c r="K21" s="35">
        <v>1</v>
      </c>
      <c r="L21" s="36">
        <v>3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1"/>
        <v>0</v>
      </c>
      <c r="T21" s="38">
        <f t="shared" si="2"/>
        <v>2</v>
      </c>
    </row>
    <row r="22" spans="1:20" ht="12.75">
      <c r="A22" s="59" t="s">
        <v>22</v>
      </c>
      <c r="B22" s="45" t="str">
        <f>IF(ISBLANK(B4),"",B4)</f>
        <v>Schroeter/Eden</v>
      </c>
      <c r="C22" s="41" t="s">
        <v>5</v>
      </c>
      <c r="D22" s="42" t="str">
        <f>IF(ISBLANK(B7),"",B7)</f>
        <v>Best/Job/Renner</v>
      </c>
      <c r="E22" s="89" t="s">
        <v>6</v>
      </c>
      <c r="F22" s="89"/>
      <c r="G22" s="43">
        <v>3</v>
      </c>
      <c r="H22" s="44">
        <v>0</v>
      </c>
      <c r="I22" s="89" t="s">
        <v>7</v>
      </c>
      <c r="J22" s="89"/>
      <c r="K22" s="43">
        <v>3</v>
      </c>
      <c r="L22" s="44">
        <v>0</v>
      </c>
      <c r="M22" s="89" t="s">
        <v>8</v>
      </c>
      <c r="N22" s="89"/>
      <c r="O22" s="43"/>
      <c r="P22" s="44"/>
      <c r="Q22" s="45" t="s">
        <v>9</v>
      </c>
      <c r="R22" s="42"/>
      <c r="S22" s="46">
        <f t="shared" si="1"/>
        <v>2</v>
      </c>
      <c r="T22" s="47">
        <f t="shared" si="2"/>
        <v>0</v>
      </c>
    </row>
    <row r="23" spans="1:20" ht="12.75">
      <c r="A23" s="60" t="s">
        <v>23</v>
      </c>
      <c r="B23" s="54" t="str">
        <f>IF(ISBLANK(B5),"",B5)</f>
        <v>Majewski/Moritzen</v>
      </c>
      <c r="C23" s="50" t="s">
        <v>5</v>
      </c>
      <c r="D23" s="51" t="str">
        <f>IF(ISBLANK(B3),"",B3)</f>
        <v>Quest/Wehrs</v>
      </c>
      <c r="E23" s="92" t="s">
        <v>6</v>
      </c>
      <c r="F23" s="92"/>
      <c r="G23" s="52">
        <v>2</v>
      </c>
      <c r="H23" s="53">
        <v>3</v>
      </c>
      <c r="I23" s="92" t="s">
        <v>7</v>
      </c>
      <c r="J23" s="92"/>
      <c r="K23" s="52">
        <v>2</v>
      </c>
      <c r="L23" s="53">
        <v>3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1"/>
        <v>0</v>
      </c>
      <c r="T23" s="56">
        <f t="shared" si="2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4" sqref="W4:X4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2812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4" ht="32.25" customHeight="1">
      <c r="A1" s="79" t="s">
        <v>40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</row>
    <row r="2" spans="1:28" ht="33" customHeight="1">
      <c r="A2" s="2">
        <v>1</v>
      </c>
      <c r="B2" s="67" t="str">
        <f>IF(ISERROR($AB2),$Y2,VLOOKUP($AB2,'[1]Ho1'!$A$2:$D$7,COLUMN(),0))</f>
        <v>Wilken/Wilken</v>
      </c>
      <c r="C2" s="68"/>
      <c r="D2" s="75" t="str">
        <f>IF(ISERROR($AB2),"",VLOOKUP($AB2,'[1]Ho1'!$A$2:$D$7,COLUMN(),0))</f>
        <v>MTV Jever</v>
      </c>
      <c r="E2" s="83"/>
      <c r="F2" s="83"/>
      <c r="G2" s="3"/>
      <c r="H2" s="4"/>
      <c r="I2" s="5">
        <f>T16</f>
        <v>1</v>
      </c>
      <c r="J2" s="6">
        <f>S16</f>
        <v>2</v>
      </c>
      <c r="K2" s="5">
        <f>S20</f>
        <v>1</v>
      </c>
      <c r="L2" s="6">
        <f>T20</f>
        <v>2</v>
      </c>
      <c r="M2" s="5">
        <f>S21</f>
        <v>2</v>
      </c>
      <c r="N2" s="6">
        <f>T21</f>
        <v>0</v>
      </c>
      <c r="O2" s="5">
        <f>S9</f>
      </c>
      <c r="P2" s="6">
        <f>T9</f>
      </c>
      <c r="Q2" s="7">
        <f>IF(ISBLANK(B2),"",SUM(G9,K9,O9,G14,K14,O14,H16,L16,P16,G20,K20,O20,G21,K21,O21))</f>
        <v>14</v>
      </c>
      <c r="R2" s="8">
        <f>IF(ISBLANK(B2),"",SUM(H9,L9,P9,H14,L14,P14,G16,K16,O16,H20,L20,P20,H21,L21,P21))</f>
        <v>22</v>
      </c>
      <c r="S2" s="7">
        <f>IF(ISBLANK(B2),"",SUM(G2,I2,K2,M2,O2))</f>
        <v>4</v>
      </c>
      <c r="T2" s="8">
        <f>IF(ISBLANK(B2),"",SUM(H2,J2,L2,N2,P2))</f>
        <v>4</v>
      </c>
      <c r="U2" s="7">
        <f>IF(ISBLANK(B2),"",IF(G2=2,1,0)+IF(I2=2,1,0)+IF(K2=2,1,0)+IF(M2=2,1,0)+IF(O2=2,1,0))</f>
        <v>1</v>
      </c>
      <c r="V2" s="8">
        <f>IF(ISBLANK(B2),"",IF(H2=2,1,0)+IF(J2=2,1,0)+IF(L2=2,1,0)+IF(N2=2,1,0)+IF(P2=2,1,0))</f>
        <v>2</v>
      </c>
      <c r="W2" s="84">
        <v>3</v>
      </c>
      <c r="X2" s="84"/>
      <c r="Y2" s="66" t="str">
        <f>Z2&amp;". Grp "&amp;AA2</f>
        <v>4. Grp 1</v>
      </c>
      <c r="Z2" s="1">
        <v>4</v>
      </c>
      <c r="AA2" s="1">
        <v>1</v>
      </c>
      <c r="AB2" s="1">
        <f>MATCH(Z2,'[1]Ho1'!$S$2:$S$5,0)</f>
        <v>2</v>
      </c>
    </row>
    <row r="3" spans="1:28" ht="33" customHeight="1">
      <c r="A3" s="9">
        <v>2</v>
      </c>
      <c r="B3" s="69" t="str">
        <f>IF(ISERROR($AB3),$Y3,VLOOKUP($AB3,'[1]Ho2'!$A$2:$D$7,COLUMN(),0))</f>
        <v>Baumberger/Kollien</v>
      </c>
      <c r="C3" s="70"/>
      <c r="D3" s="71" t="str">
        <f>IF(ISERROR($AB3),"",VLOOKUP($AB3,'[1]Ho2'!$A$2:$D$7,COLUMN(),0))</f>
        <v>RW Bülau Hamburg</v>
      </c>
      <c r="E3" s="7"/>
      <c r="F3" s="8"/>
      <c r="G3" s="83"/>
      <c r="H3" s="83"/>
      <c r="I3" s="10"/>
      <c r="J3" s="11"/>
      <c r="K3" s="12"/>
      <c r="L3" s="13"/>
      <c r="M3" s="12"/>
      <c r="N3" s="13"/>
      <c r="O3" s="12">
        <f>S15</f>
      </c>
      <c r="P3" s="13">
        <f>T15</f>
      </c>
      <c r="Q3" s="14">
        <f>IF(ISBLANK(B3),"",SUM(G10,K10,O10,H14,L14,P14,G15,K15,O15,G19,K19,O19,H23,L23,P23))</f>
        <v>18</v>
      </c>
      <c r="R3" s="15">
        <f>IF(ISBLANK(B3),"",SUM(H10,L10,P10,G14,K14,O14,H15,L15,P15,H19,L19,P19,G23,K23,O23))</f>
        <v>5</v>
      </c>
      <c r="S3" s="14">
        <f>IF(ISBLANK(B3),"",SUM(E3,I3,K3,M3,O3))</f>
        <v>0</v>
      </c>
      <c r="T3" s="15">
        <f>IF(ISBLANK(B3),"",SUM(F3,J3,L3,N3,P3))</f>
        <v>0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0</v>
      </c>
      <c r="W3" s="85" t="s">
        <v>54</v>
      </c>
      <c r="X3" s="85"/>
      <c r="Y3" s="66" t="str">
        <f>Z3&amp;". Grp "&amp;AA3</f>
        <v>3. Grp 2</v>
      </c>
      <c r="Z3" s="1">
        <v>3</v>
      </c>
      <c r="AA3" s="1">
        <v>2</v>
      </c>
      <c r="AB3" s="1">
        <f>MATCH(Z3,'[1]Ho2'!$W$2:$W$7,0)</f>
        <v>4</v>
      </c>
    </row>
    <row r="4" spans="1:28" ht="33" customHeight="1">
      <c r="A4" s="9">
        <v>3</v>
      </c>
      <c r="B4" s="69" t="str">
        <f>IF(ISERROR($AB4),$Y4,VLOOKUP($AB4,'[1]Ho3'!$A$2:$D$7,COLUMN(),0))</f>
        <v>Meinzen/Hoffmann</v>
      </c>
      <c r="C4" s="70"/>
      <c r="D4" s="71" t="str">
        <f>IF(ISERROR($AB4),"",VLOOKUP($AB4,'[1]Ho3'!$A$2:$D$7,COLUMN(),0))</f>
        <v>SV Brokeloh</v>
      </c>
      <c r="E4" s="14">
        <f>S16</f>
        <v>2</v>
      </c>
      <c r="F4" s="16">
        <f>T16</f>
        <v>1</v>
      </c>
      <c r="G4" s="17"/>
      <c r="H4" s="18"/>
      <c r="I4" s="83"/>
      <c r="J4" s="83"/>
      <c r="K4" s="10">
        <f>S11</f>
        <v>1</v>
      </c>
      <c r="L4" s="11">
        <f>T11</f>
        <v>2</v>
      </c>
      <c r="M4" s="12">
        <f>S12</f>
        <v>2</v>
      </c>
      <c r="N4" s="13">
        <f>T12</f>
        <v>1</v>
      </c>
      <c r="O4" s="12">
        <f>S22</f>
      </c>
      <c r="P4" s="13">
        <f>T22</f>
      </c>
      <c r="Q4" s="14">
        <f>IF(ISBLANK(B4),"",SUM(G11,K11,O11,G12,K12,O12,G16,K16,O16,H19,L19,P19,G22,K22,O22))</f>
        <v>20</v>
      </c>
      <c r="R4" s="15">
        <f>IF(ISBLANK(B4),"",SUM(H11,L11,P11,H12,L12,P12,H16,L16,P16,G19,K19,O19,H22,L22,P22))</f>
        <v>23</v>
      </c>
      <c r="S4" s="14">
        <f>IF(ISBLANK(B4),"",SUM(G4,E4,K4,M4,O4))</f>
        <v>5</v>
      </c>
      <c r="T4" s="15">
        <f>IF(ISBLANK(B4),"",SUM(H4,F4,L4,N4,P4))</f>
        <v>4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1</v>
      </c>
      <c r="W4" s="85">
        <v>2</v>
      </c>
      <c r="X4" s="85"/>
      <c r="Y4" s="66" t="str">
        <f>Z4&amp;". Grp "&amp;AA4</f>
        <v>4. Grp 3</v>
      </c>
      <c r="Z4" s="1">
        <v>4</v>
      </c>
      <c r="AA4" s="1">
        <v>3</v>
      </c>
      <c r="AB4" s="1">
        <f>MATCH(Z4,'[1]Ho3'!$S$2:$S$5,0)</f>
        <v>4</v>
      </c>
    </row>
    <row r="5" spans="1:28" ht="33" customHeight="1">
      <c r="A5" s="9">
        <v>4</v>
      </c>
      <c r="B5" s="69" t="str">
        <f>IF(ISERROR($AB5),$Y5,VLOOKUP($AB5,'[1]Ho4'!$A$2:$D$7,COLUMN(),0))</f>
        <v>Hansen/Henke</v>
      </c>
      <c r="C5" s="70"/>
      <c r="D5" s="71" t="str">
        <f>IF(ISERROR($AB5),"",VLOOKUP($AB5,'[1]Ho4'!$A$2:$D$7,COLUMN(),0))</f>
        <v>TSV Schaalby</v>
      </c>
      <c r="E5" s="14">
        <f>T20</f>
        <v>2</v>
      </c>
      <c r="F5" s="16">
        <f>S20</f>
        <v>1</v>
      </c>
      <c r="G5" s="19"/>
      <c r="H5" s="16"/>
      <c r="I5" s="20">
        <f>T11</f>
        <v>2</v>
      </c>
      <c r="J5" s="18">
        <f>S11</f>
        <v>1</v>
      </c>
      <c r="K5" s="83"/>
      <c r="L5" s="83"/>
      <c r="M5" s="10">
        <f>T17</f>
        <v>1</v>
      </c>
      <c r="N5" s="11">
        <f>S17</f>
        <v>2</v>
      </c>
      <c r="O5" s="12">
        <f>S13</f>
      </c>
      <c r="P5" s="13">
        <f>T13</f>
      </c>
      <c r="Q5" s="14">
        <f>IF(ISBLANK(B5),"",SUM(H11,L11,P11,G13,K13,O13,H17,L17,P17,H20,L20,P20,G23,K23,O23))</f>
        <v>20</v>
      </c>
      <c r="R5" s="15">
        <f>IF(ISBLANK(B5),"",SUM(G11,K11,O11,H13,L13,P13,G17,K17,O17,G20,K20,O20,H23,P23))</f>
        <v>13</v>
      </c>
      <c r="S5" s="14">
        <f>IF(ISBLANK(B5),"",SUM(E5,I5,G5,M5,O5))</f>
        <v>5</v>
      </c>
      <c r="T5" s="15">
        <f>IF(ISBLANK(B5),"",SUM(F5,J5,H5,N5,P5))</f>
        <v>4</v>
      </c>
      <c r="U5" s="14">
        <f>IF(ISBLANK(B5),"",IF(E5=2,1,0)+IF(I5=2,1,0)+IF(G5=2,1,0)+IF(M5=2,1,0)+IF(O5=2,1,0))</f>
        <v>2</v>
      </c>
      <c r="V5" s="15">
        <f>IF(ISBLANK(B5),"",IF(F5=2,1,0)+IF(J5=2,1,0)+IF(H5=2,1,0)+IF(N5=2,1,0)+IF(P5=2,1,0))</f>
        <v>1</v>
      </c>
      <c r="W5" s="85">
        <v>1</v>
      </c>
      <c r="X5" s="85"/>
      <c r="Y5" s="66" t="str">
        <f>Z5&amp;". Grp "&amp;AA5</f>
        <v>3. Grp 4</v>
      </c>
      <c r="Z5" s="1">
        <v>3</v>
      </c>
      <c r="AA5" s="1">
        <v>4</v>
      </c>
      <c r="AB5" s="1">
        <f>MATCH(Z5,'[1]Ho4'!$S$2:$S$5,0)</f>
        <v>1</v>
      </c>
    </row>
    <row r="6" spans="1:28" ht="33" customHeight="1">
      <c r="A6" s="9">
        <v>5</v>
      </c>
      <c r="B6" s="69" t="str">
        <f>IF(ISERROR($AB6),$Y6,VLOOKUP($AB6,'[1]Ho5'!$A$2:$D$7,COLUMN(),0))</f>
        <v>Möhlenbrock/Glißmann</v>
      </c>
      <c r="C6" s="70"/>
      <c r="D6" s="71" t="str">
        <f>IF(ISERROR($AB6),"",VLOOKUP($AB6,'[1]Ho5'!$A$2:$D$7,COLUMN(),0))</f>
        <v>TTC Darlaten</v>
      </c>
      <c r="E6" s="14">
        <f>T21</f>
        <v>0</v>
      </c>
      <c r="F6" s="16">
        <f>S21</f>
        <v>2</v>
      </c>
      <c r="G6" s="19"/>
      <c r="H6" s="16"/>
      <c r="I6" s="19">
        <f>T12</f>
        <v>1</v>
      </c>
      <c r="J6" s="16">
        <f>S12</f>
        <v>2</v>
      </c>
      <c r="K6" s="20">
        <f>S17</f>
        <v>2</v>
      </c>
      <c r="L6" s="18">
        <f>T17</f>
        <v>1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14</v>
      </c>
      <c r="R6" s="15">
        <f>IF(ISBLANK(B6),"",SUM(G10,K10,O10,G12,K12,O12,H17,L17,P17,H18,L18,P18,G21,K21,O21))</f>
        <v>23</v>
      </c>
      <c r="S6" s="14">
        <f>IF(ISBLANK(B6),"",SUM(E6,G6,K6,I6,O6))</f>
        <v>3</v>
      </c>
      <c r="T6" s="15">
        <f>IF(ISBLANK(B6),"",SUM(F6,H6,L6,J6,P6))</f>
        <v>5</v>
      </c>
      <c r="U6" s="14">
        <f>IF(ISBLANK(B6),"",IF(E6=2,1,0)+IF(G6=2,1,0)+IF(K6=2,1,0)+IF(I6=2,1,0)+IF(O6=2,1,0))</f>
        <v>1</v>
      </c>
      <c r="V6" s="15">
        <f>IF(ISBLANK(B6),"",IF(F6=2,1,0)+IF(H6=2,1,0)+IF(L6=2,1,0)+IF(J6=2,1,0)+IF(P6=2,1,0))</f>
        <v>2</v>
      </c>
      <c r="W6" s="85">
        <v>4</v>
      </c>
      <c r="X6" s="85"/>
      <c r="Y6" s="66" t="str">
        <f>Z6&amp;". Grp "&amp;AA6</f>
        <v>4. Grp 5</v>
      </c>
      <c r="Z6" s="1">
        <v>4</v>
      </c>
      <c r="AA6" s="1">
        <v>5</v>
      </c>
      <c r="AB6" s="1">
        <f>MATCH(Z6,'[1]Ho5'!$S$2:$S$5,0)</f>
        <v>4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Wilken/Wilken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Baumberger/Kollien</v>
      </c>
      <c r="C10" s="41" t="s">
        <v>5</v>
      </c>
      <c r="D10" s="42" t="str">
        <f>IF(ISBLANK(B6),"",B6)</f>
        <v>Möhlenbrock/Glißmann</v>
      </c>
      <c r="E10" s="89" t="s">
        <v>6</v>
      </c>
      <c r="F10" s="89"/>
      <c r="G10" s="43">
        <v>3</v>
      </c>
      <c r="H10" s="44">
        <v>1</v>
      </c>
      <c r="I10" s="89" t="s">
        <v>7</v>
      </c>
      <c r="J10" s="89"/>
      <c r="K10" s="43">
        <v>3</v>
      </c>
      <c r="L10" s="44">
        <v>1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2</v>
      </c>
      <c r="T10" s="47">
        <f t="shared" si="1"/>
        <v>0</v>
      </c>
    </row>
    <row r="11" spans="1:20" ht="12.75">
      <c r="A11" s="48" t="s">
        <v>11</v>
      </c>
      <c r="B11" s="49" t="str">
        <f>IF(ISBLANK(B4),"",B4)</f>
        <v>Meinzen/Hoffmann</v>
      </c>
      <c r="C11" s="50" t="s">
        <v>5</v>
      </c>
      <c r="D11" s="51" t="str">
        <f>IF(ISBLANK(B5),"",B5)</f>
        <v>Hansen/Henke</v>
      </c>
      <c r="E11" s="92" t="s">
        <v>6</v>
      </c>
      <c r="F11" s="92"/>
      <c r="G11" s="52">
        <v>3</v>
      </c>
      <c r="H11" s="53">
        <v>2</v>
      </c>
      <c r="I11" s="92" t="s">
        <v>7</v>
      </c>
      <c r="J11" s="92"/>
      <c r="K11" s="52">
        <v>0</v>
      </c>
      <c r="L11" s="53">
        <v>3</v>
      </c>
      <c r="M11" s="92" t="s">
        <v>8</v>
      </c>
      <c r="N11" s="92"/>
      <c r="O11" s="52">
        <v>1</v>
      </c>
      <c r="P11" s="53">
        <v>3</v>
      </c>
      <c r="Q11" s="54" t="s">
        <v>9</v>
      </c>
      <c r="R11" s="51"/>
      <c r="S11" s="55">
        <f t="shared" si="0"/>
        <v>1</v>
      </c>
      <c r="T11" s="56">
        <f t="shared" si="1"/>
        <v>2</v>
      </c>
    </row>
    <row r="12" spans="1:20" ht="12.75">
      <c r="A12" s="57" t="s">
        <v>12</v>
      </c>
      <c r="B12" s="33" t="str">
        <f>IF(ISBLANK(B4),"",B4)</f>
        <v>Meinzen/Hoffmann</v>
      </c>
      <c r="C12" s="58" t="s">
        <v>5</v>
      </c>
      <c r="D12" s="34" t="str">
        <f>IF(ISBLANK(B6),"",B6)</f>
        <v>Möhlenbrock/Glißmann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0</v>
      </c>
      <c r="L12" s="36">
        <v>3</v>
      </c>
      <c r="M12" s="88" t="s">
        <v>8</v>
      </c>
      <c r="N12" s="88"/>
      <c r="O12" s="35">
        <v>3</v>
      </c>
      <c r="P12" s="36">
        <v>1</v>
      </c>
      <c r="Q12" s="33" t="s">
        <v>9</v>
      </c>
      <c r="R12" s="34"/>
      <c r="S12" s="37">
        <f t="shared" si="0"/>
        <v>2</v>
      </c>
      <c r="T12" s="38">
        <f t="shared" si="1"/>
        <v>1</v>
      </c>
    </row>
    <row r="13" spans="1:20" ht="12.75">
      <c r="A13" s="59" t="s">
        <v>13</v>
      </c>
      <c r="B13" s="45" t="str">
        <f>IF(ISBLANK(B5),"",B5)</f>
        <v>Hansen/Henke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Wilken/Wilken</v>
      </c>
      <c r="C14" s="50" t="s">
        <v>5</v>
      </c>
      <c r="D14" s="51" t="str">
        <f>IF(ISBLANK(B3),"",B3)</f>
        <v>Baumberger/Kollien</v>
      </c>
      <c r="E14" s="92" t="s">
        <v>6</v>
      </c>
      <c r="F14" s="92"/>
      <c r="G14" s="52">
        <v>0</v>
      </c>
      <c r="H14" s="53">
        <v>3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0</v>
      </c>
      <c r="T14" s="56">
        <f t="shared" si="1"/>
        <v>2</v>
      </c>
    </row>
    <row r="15" spans="1:20" ht="12.75">
      <c r="A15" s="57" t="s">
        <v>15</v>
      </c>
      <c r="B15" s="33" t="str">
        <f>IF(ISBLANK(B3),"",B3)</f>
        <v>Baumberger/Kollien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Meinzen/Hoffmann</v>
      </c>
      <c r="C16" s="41" t="s">
        <v>5</v>
      </c>
      <c r="D16" s="42" t="str">
        <f>IF(ISBLANK(B2),"",B2)</f>
        <v>Wilken/Wilken</v>
      </c>
      <c r="E16" s="89" t="s">
        <v>6</v>
      </c>
      <c r="F16" s="89"/>
      <c r="G16" s="43">
        <v>3</v>
      </c>
      <c r="H16" s="44">
        <v>2</v>
      </c>
      <c r="I16" s="89" t="s">
        <v>7</v>
      </c>
      <c r="J16" s="89"/>
      <c r="K16" s="43">
        <v>1</v>
      </c>
      <c r="L16" s="44">
        <v>3</v>
      </c>
      <c r="M16" s="89" t="s">
        <v>8</v>
      </c>
      <c r="N16" s="89"/>
      <c r="O16" s="43">
        <v>3</v>
      </c>
      <c r="P16" s="44">
        <v>0</v>
      </c>
      <c r="Q16" s="45" t="s">
        <v>9</v>
      </c>
      <c r="R16" s="42"/>
      <c r="S16" s="46">
        <f t="shared" si="0"/>
        <v>2</v>
      </c>
      <c r="T16" s="47">
        <f t="shared" si="1"/>
        <v>1</v>
      </c>
    </row>
    <row r="17" spans="1:20" ht="12.75">
      <c r="A17" s="60" t="s">
        <v>17</v>
      </c>
      <c r="B17" s="54" t="str">
        <f>IF(ISBLANK(B6),"",B6)</f>
        <v>Möhlenbrock/Glißmann</v>
      </c>
      <c r="C17" s="50" t="s">
        <v>5</v>
      </c>
      <c r="D17" s="51" t="str">
        <f>IF(ISBLANK(B5),"",B5)</f>
        <v>Hansen/Henke</v>
      </c>
      <c r="E17" s="92" t="s">
        <v>6</v>
      </c>
      <c r="F17" s="92"/>
      <c r="G17" s="52">
        <v>0</v>
      </c>
      <c r="H17" s="53">
        <v>3</v>
      </c>
      <c r="I17" s="92" t="s">
        <v>7</v>
      </c>
      <c r="J17" s="92"/>
      <c r="K17" s="52">
        <v>3</v>
      </c>
      <c r="L17" s="53">
        <v>1</v>
      </c>
      <c r="M17" s="92" t="s">
        <v>8</v>
      </c>
      <c r="N17" s="92"/>
      <c r="O17" s="52">
        <v>3</v>
      </c>
      <c r="P17" s="53">
        <v>1</v>
      </c>
      <c r="Q17" s="54" t="s">
        <v>9</v>
      </c>
      <c r="R17" s="51"/>
      <c r="S17" s="55">
        <f t="shared" si="0"/>
        <v>2</v>
      </c>
      <c r="T17" s="56">
        <f t="shared" si="1"/>
        <v>1</v>
      </c>
    </row>
    <row r="18" spans="1:20" ht="12.75">
      <c r="A18" s="57" t="s">
        <v>18</v>
      </c>
      <c r="B18" s="33" t="str">
        <f>IF(ISBLANK(B6),"",B6)</f>
        <v>Möhlenbrock/Glißmann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Baumberger/Kollien</v>
      </c>
      <c r="C19" s="41" t="s">
        <v>5</v>
      </c>
      <c r="D19" s="42" t="str">
        <f>IF(ISBLANK(B4),"",B4)</f>
        <v>Meinzen/Hoffmann</v>
      </c>
      <c r="E19" s="89" t="s">
        <v>6</v>
      </c>
      <c r="F19" s="89"/>
      <c r="G19" s="43">
        <v>3</v>
      </c>
      <c r="H19" s="44">
        <v>2</v>
      </c>
      <c r="I19" s="89" t="s">
        <v>7</v>
      </c>
      <c r="J19" s="89"/>
      <c r="K19" s="43">
        <v>3</v>
      </c>
      <c r="L19" s="44">
        <v>1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2</v>
      </c>
      <c r="T19" s="47">
        <f t="shared" si="1"/>
        <v>0</v>
      </c>
    </row>
    <row r="20" spans="1:20" ht="12.75">
      <c r="A20" s="60" t="s">
        <v>20</v>
      </c>
      <c r="B20" s="54" t="str">
        <f>IF(ISBLANK(B2),"",B2)</f>
        <v>Wilken/Wilken</v>
      </c>
      <c r="C20" s="50" t="s">
        <v>5</v>
      </c>
      <c r="D20" s="51" t="str">
        <f>IF(ISBLANK(B5),"",B5)</f>
        <v>Hansen/Henke</v>
      </c>
      <c r="E20" s="92" t="s">
        <v>6</v>
      </c>
      <c r="F20" s="92"/>
      <c r="G20" s="52">
        <v>0</v>
      </c>
      <c r="H20" s="53">
        <v>3</v>
      </c>
      <c r="I20" s="92" t="s">
        <v>7</v>
      </c>
      <c r="J20" s="92"/>
      <c r="K20" s="52">
        <v>3</v>
      </c>
      <c r="L20" s="53">
        <v>1</v>
      </c>
      <c r="M20" s="92" t="s">
        <v>8</v>
      </c>
      <c r="N20" s="92"/>
      <c r="O20" s="52">
        <v>0</v>
      </c>
      <c r="P20" s="53">
        <v>3</v>
      </c>
      <c r="Q20" s="54" t="s">
        <v>9</v>
      </c>
      <c r="R20" s="51"/>
      <c r="S20" s="55">
        <f t="shared" si="0"/>
        <v>1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Wilken/Wilken</v>
      </c>
      <c r="C21" s="58" t="s">
        <v>5</v>
      </c>
      <c r="D21" s="34" t="str">
        <f>IF(ISBLANK(B6),"",B6)</f>
        <v>Möhlenbrock/Glißmann</v>
      </c>
      <c r="E21" s="88" t="s">
        <v>6</v>
      </c>
      <c r="F21" s="88"/>
      <c r="G21" s="35">
        <v>3</v>
      </c>
      <c r="H21" s="36">
        <v>1</v>
      </c>
      <c r="I21" s="88" t="s">
        <v>7</v>
      </c>
      <c r="J21" s="88"/>
      <c r="K21" s="35">
        <v>3</v>
      </c>
      <c r="L21" s="36">
        <v>1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2</v>
      </c>
      <c r="T21" s="38">
        <f t="shared" si="1"/>
        <v>0</v>
      </c>
    </row>
    <row r="22" spans="1:20" ht="12.75">
      <c r="A22" s="59" t="s">
        <v>22</v>
      </c>
      <c r="B22" s="45" t="str">
        <f>IF(ISBLANK(B4),"",B4)</f>
        <v>Meinzen/Hoffmann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Hansen/Henke</v>
      </c>
      <c r="C23" s="50" t="s">
        <v>5</v>
      </c>
      <c r="D23" s="51" t="str">
        <f>IF(ISBLANK(B3),"",B3)</f>
        <v>Baumberger/Kollien</v>
      </c>
      <c r="E23" s="92" t="s">
        <v>6</v>
      </c>
      <c r="F23" s="92"/>
      <c r="G23" s="52"/>
      <c r="H23" s="53"/>
      <c r="I23" s="92" t="s">
        <v>7</v>
      </c>
      <c r="J23" s="92"/>
      <c r="K23" s="52"/>
      <c r="L23" s="53"/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</c>
      <c r="T23" s="56">
        <f t="shared" si="1"/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B8" sqref="B8:B10"/>
    </sheetView>
  </sheetViews>
  <sheetFormatPr defaultColWidth="11.421875" defaultRowHeight="12.75"/>
  <cols>
    <col min="1" max="1" width="9.28125" style="1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1" customWidth="1"/>
    <col min="6" max="7" width="4.00390625" style="65" customWidth="1"/>
    <col min="8" max="8" width="7.57421875" style="1" customWidth="1"/>
    <col min="9" max="9" width="7.421875" style="1" customWidth="1"/>
    <col min="10" max="16384" width="11.421875" style="1" customWidth="1"/>
  </cols>
  <sheetData>
    <row r="1" spans="1:9" ht="46.5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8" t="s">
        <v>41</v>
      </c>
      <c r="B2" s="99" t="s">
        <v>101</v>
      </c>
      <c r="C2" s="95" t="s">
        <v>5</v>
      </c>
      <c r="D2" s="96" t="s">
        <v>102</v>
      </c>
      <c r="E2" s="62" t="s">
        <v>42</v>
      </c>
      <c r="F2" s="63">
        <v>2</v>
      </c>
      <c r="G2" s="64">
        <v>3</v>
      </c>
      <c r="H2" s="100">
        <f>IF(ISBLANK(F2),"",IF(F2&gt;G2,1,0)+IF(F3&gt;G3,1,0)+IF(F4&gt;G4,1,0))</f>
        <v>0</v>
      </c>
      <c r="I2" s="101">
        <f>IF(ISBLANK(F2),"",IF(G2&gt;F2,1,0)+IF(G3&gt;F3,1,0)+IF(G4&gt;F4,1,0))</f>
        <v>2</v>
      </c>
    </row>
    <row r="3" spans="1:9" ht="12.75">
      <c r="A3" s="98"/>
      <c r="B3" s="99"/>
      <c r="C3" s="95"/>
      <c r="D3" s="96"/>
      <c r="E3" s="62" t="s">
        <v>43</v>
      </c>
      <c r="F3" s="63">
        <v>0</v>
      </c>
      <c r="G3" s="64">
        <v>3</v>
      </c>
      <c r="H3" s="100"/>
      <c r="I3" s="101"/>
    </row>
    <row r="4" spans="1:9" ht="12.75">
      <c r="A4" s="98"/>
      <c r="B4" s="99"/>
      <c r="C4" s="95"/>
      <c r="D4" s="96"/>
      <c r="E4" s="62" t="s">
        <v>8</v>
      </c>
      <c r="F4" s="63"/>
      <c r="G4" s="64"/>
      <c r="H4" s="100"/>
      <c r="I4" s="101"/>
    </row>
    <row r="5" spans="1:9" ht="12.75">
      <c r="A5" s="102">
        <v>3</v>
      </c>
      <c r="B5" s="99" t="s">
        <v>79</v>
      </c>
      <c r="C5" s="95" t="s">
        <v>5</v>
      </c>
      <c r="D5" s="96" t="s">
        <v>80</v>
      </c>
      <c r="E5" s="62" t="s">
        <v>42</v>
      </c>
      <c r="F5" s="63">
        <v>1</v>
      </c>
      <c r="G5" s="64">
        <v>3</v>
      </c>
      <c r="H5" s="100">
        <f>IF(ISBLANK(F5),"",IF(F5&gt;G5,1,0)+IF(F6&gt;G6,1,0)+IF(F7&gt;G7,1,0))</f>
        <v>0</v>
      </c>
      <c r="I5" s="101">
        <f>IF(ISBLANK(F5),"",IF(G5&gt;F5,1,0)+IF(G6&gt;F6,1,0)+IF(G7&gt;F7,1,0))</f>
        <v>2</v>
      </c>
    </row>
    <row r="6" spans="1:9" ht="12.75">
      <c r="A6" s="102"/>
      <c r="B6" s="99"/>
      <c r="C6" s="95"/>
      <c r="D6" s="96"/>
      <c r="E6" s="62" t="s">
        <v>43</v>
      </c>
      <c r="F6" s="63">
        <v>0</v>
      </c>
      <c r="G6" s="64">
        <v>3</v>
      </c>
      <c r="H6" s="100"/>
      <c r="I6" s="101"/>
    </row>
    <row r="7" spans="1:9" ht="12.75">
      <c r="A7" s="102"/>
      <c r="B7" s="99"/>
      <c r="C7" s="95"/>
      <c r="D7" s="96"/>
      <c r="E7" s="62" t="s">
        <v>8</v>
      </c>
      <c r="F7" s="63"/>
      <c r="G7" s="64"/>
      <c r="H7" s="100"/>
      <c r="I7" s="101"/>
    </row>
    <row r="8" spans="1:9" ht="12.75">
      <c r="A8" s="102">
        <v>5</v>
      </c>
      <c r="B8" s="99" t="s">
        <v>83</v>
      </c>
      <c r="C8" s="95" t="s">
        <v>5</v>
      </c>
      <c r="D8" s="96" t="s">
        <v>84</v>
      </c>
      <c r="E8" s="62" t="s">
        <v>42</v>
      </c>
      <c r="F8" s="63">
        <v>3</v>
      </c>
      <c r="G8" s="64">
        <v>2</v>
      </c>
      <c r="H8" s="100">
        <f>IF(ISBLANK(F8),"",IF(F8&gt;G8,1,0)+IF(F9&gt;G9,1,0)+IF(F10&gt;G10,1,0))</f>
        <v>2</v>
      </c>
      <c r="I8" s="101">
        <f>IF(ISBLANK(F8),"",IF(G8&gt;F8,1,0)+IF(G9&gt;F9,1,0)+IF(G10&gt;F10,1,0))</f>
        <v>0</v>
      </c>
    </row>
    <row r="9" spans="1:9" ht="12.75">
      <c r="A9" s="102"/>
      <c r="B9" s="99"/>
      <c r="C9" s="95"/>
      <c r="D9" s="96"/>
      <c r="E9" s="62" t="s">
        <v>43</v>
      </c>
      <c r="F9" s="63">
        <v>3</v>
      </c>
      <c r="G9" s="64">
        <v>0</v>
      </c>
      <c r="H9" s="100"/>
      <c r="I9" s="101"/>
    </row>
    <row r="10" spans="1:9" ht="12.75">
      <c r="A10" s="102"/>
      <c r="B10" s="99"/>
      <c r="C10" s="95"/>
      <c r="D10" s="96"/>
      <c r="E10" s="62" t="s">
        <v>8</v>
      </c>
      <c r="F10" s="63"/>
      <c r="G10" s="64"/>
      <c r="H10" s="100"/>
      <c r="I10" s="101"/>
    </row>
    <row r="11" spans="1:9" ht="12.75">
      <c r="A11" s="102">
        <v>7</v>
      </c>
      <c r="B11" s="99" t="s">
        <v>66</v>
      </c>
      <c r="C11" s="95" t="s">
        <v>5</v>
      </c>
      <c r="D11" s="96" t="s">
        <v>67</v>
      </c>
      <c r="E11" s="62" t="s">
        <v>42</v>
      </c>
      <c r="F11" s="63">
        <v>0</v>
      </c>
      <c r="G11" s="64">
        <v>3</v>
      </c>
      <c r="H11" s="100">
        <f>IF(ISBLANK(F11),"",IF(F11&gt;G11,1,0)+IF(F12&gt;G12,1,0)+IF(F13&gt;G13,1,0))</f>
        <v>0</v>
      </c>
      <c r="I11" s="101">
        <f>IF(ISBLANK(F11),"",IF(G11&gt;F11,1,0)+IF(G12&gt;F12,1,0)+IF(G13&gt;F13,1,0))</f>
        <v>2</v>
      </c>
    </row>
    <row r="12" spans="1:10" ht="12.75">
      <c r="A12" s="102"/>
      <c r="B12" s="99"/>
      <c r="C12" s="95"/>
      <c r="D12" s="96"/>
      <c r="E12" s="62" t="s">
        <v>43</v>
      </c>
      <c r="F12" s="63">
        <v>0</v>
      </c>
      <c r="G12" s="64">
        <v>3</v>
      </c>
      <c r="H12" s="100"/>
      <c r="I12" s="101"/>
      <c r="J12" s="66" t="s">
        <v>54</v>
      </c>
    </row>
    <row r="13" spans="1:9" ht="12.75">
      <c r="A13" s="102"/>
      <c r="B13" s="99"/>
      <c r="C13" s="95"/>
      <c r="D13" s="96"/>
      <c r="E13" s="62" t="s">
        <v>8</v>
      </c>
      <c r="F13" s="63"/>
      <c r="G13" s="64"/>
      <c r="H13" s="100"/>
      <c r="I13" s="101"/>
    </row>
    <row r="14" spans="1:9" ht="12.75">
      <c r="A14" s="102">
        <v>9</v>
      </c>
      <c r="B14" s="99" t="s">
        <v>48</v>
      </c>
      <c r="C14" s="95" t="s">
        <v>5</v>
      </c>
      <c r="D14" s="96" t="s">
        <v>57</v>
      </c>
      <c r="E14" s="62" t="s">
        <v>42</v>
      </c>
      <c r="F14" s="63">
        <v>3</v>
      </c>
      <c r="G14" s="64">
        <v>0</v>
      </c>
      <c r="H14" s="100">
        <f>IF(ISBLANK(F14),"",IF(F14&gt;G14,1,0)+IF(F15&gt;G15,1,0)+IF(F16&gt;G16,1,0))</f>
        <v>2</v>
      </c>
      <c r="I14" s="101">
        <f>IF(ISBLANK(F14),"",IF(G14&gt;F14,1,0)+IF(G15&gt;F15,1,0)+IF(G16&gt;F16,1,0))</f>
        <v>0</v>
      </c>
    </row>
    <row r="15" spans="1:10" ht="12.75">
      <c r="A15" s="102"/>
      <c r="B15" s="99"/>
      <c r="C15" s="95"/>
      <c r="D15" s="96"/>
      <c r="E15" s="62" t="s">
        <v>43</v>
      </c>
      <c r="F15" s="63">
        <v>3</v>
      </c>
      <c r="G15" s="64">
        <v>0</v>
      </c>
      <c r="H15" s="100"/>
      <c r="I15" s="101"/>
      <c r="J15" s="66" t="s">
        <v>54</v>
      </c>
    </row>
    <row r="16" spans="1:9" ht="12.75">
      <c r="A16" s="102"/>
      <c r="B16" s="99"/>
      <c r="C16" s="95"/>
      <c r="D16" s="96"/>
      <c r="E16" s="62" t="s">
        <v>8</v>
      </c>
      <c r="F16" s="63"/>
      <c r="G16" s="64"/>
      <c r="H16" s="100"/>
      <c r="I16" s="101"/>
    </row>
    <row r="17" spans="1:9" ht="12.75">
      <c r="A17" s="102">
        <v>11</v>
      </c>
      <c r="B17" s="99" t="s">
        <v>97</v>
      </c>
      <c r="C17" s="95" t="s">
        <v>5</v>
      </c>
      <c r="D17" s="96" t="s">
        <v>98</v>
      </c>
      <c r="E17" s="62" t="s">
        <v>42</v>
      </c>
      <c r="F17" s="63">
        <v>2</v>
      </c>
      <c r="G17" s="64">
        <v>3</v>
      </c>
      <c r="H17" s="100">
        <f>IF(ISBLANK(F17),"",IF(F17&gt;G17,1,0)+IF(F18&gt;G18,1,0)+IF(F19&gt;G19,1,0))</f>
        <v>0</v>
      </c>
      <c r="I17" s="101">
        <f>IF(ISBLANK(F17),"",IF(G17&gt;F17,1,0)+IF(G18&gt;F18,1,0)+IF(G19&gt;F19,1,0))</f>
        <v>2</v>
      </c>
    </row>
    <row r="18" spans="1:9" ht="12.75">
      <c r="A18" s="102"/>
      <c r="B18" s="99"/>
      <c r="C18" s="95"/>
      <c r="D18" s="96"/>
      <c r="E18" s="62" t="s">
        <v>43</v>
      </c>
      <c r="F18" s="63">
        <v>0</v>
      </c>
      <c r="G18" s="64">
        <v>3</v>
      </c>
      <c r="H18" s="100"/>
      <c r="I18" s="101"/>
    </row>
    <row r="19" spans="1:9" ht="12.75">
      <c r="A19" s="102"/>
      <c r="B19" s="99"/>
      <c r="C19" s="95"/>
      <c r="D19" s="96"/>
      <c r="E19" s="62" t="s">
        <v>8</v>
      </c>
      <c r="F19" s="63"/>
      <c r="G19" s="64"/>
      <c r="H19" s="100"/>
      <c r="I19" s="101"/>
    </row>
    <row r="20" spans="1:9" ht="12.75">
      <c r="A20" s="102">
        <v>13</v>
      </c>
      <c r="B20" s="99" t="s">
        <v>117</v>
      </c>
      <c r="C20" s="95" t="s">
        <v>5</v>
      </c>
      <c r="D20" s="96" t="s">
        <v>118</v>
      </c>
      <c r="E20" s="62" t="s">
        <v>42</v>
      </c>
      <c r="F20" s="63">
        <v>3</v>
      </c>
      <c r="G20" s="64">
        <v>1</v>
      </c>
      <c r="H20" s="100">
        <f>IF(ISBLANK(F20),"",IF(F20&gt;G20,1,0)+IF(F21&gt;G21,1,0)+IF(F22&gt;G22,1,0))</f>
        <v>1</v>
      </c>
      <c r="I20" s="101">
        <f>IF(ISBLANK(F20),"",IF(G20&gt;F20,1,0)+IF(G21&gt;F21,1,0)+IF(G22&gt;F22,1,0))</f>
        <v>2</v>
      </c>
    </row>
    <row r="21" spans="1:9" ht="12.75">
      <c r="A21" s="102"/>
      <c r="B21" s="99"/>
      <c r="C21" s="95"/>
      <c r="D21" s="96"/>
      <c r="E21" s="62" t="s">
        <v>43</v>
      </c>
      <c r="F21" s="63">
        <v>1</v>
      </c>
      <c r="G21" s="64">
        <v>3</v>
      </c>
      <c r="H21" s="100"/>
      <c r="I21" s="101"/>
    </row>
    <row r="22" spans="1:9" ht="12.75">
      <c r="A22" s="102"/>
      <c r="B22" s="99"/>
      <c r="C22" s="95"/>
      <c r="D22" s="96"/>
      <c r="E22" s="62" t="s">
        <v>8</v>
      </c>
      <c r="F22" s="63">
        <v>2</v>
      </c>
      <c r="G22" s="64">
        <v>3</v>
      </c>
      <c r="H22" s="100"/>
      <c r="I22" s="101"/>
    </row>
    <row r="23" spans="1:9" ht="12.75">
      <c r="A23" s="102">
        <v>15</v>
      </c>
      <c r="B23" s="99" t="s">
        <v>103</v>
      </c>
      <c r="C23" s="95" t="s">
        <v>5</v>
      </c>
      <c r="D23" s="96" t="s">
        <v>104</v>
      </c>
      <c r="E23" s="62" t="s">
        <v>42</v>
      </c>
      <c r="F23" s="63">
        <v>3</v>
      </c>
      <c r="G23" s="64">
        <v>2</v>
      </c>
      <c r="H23" s="100">
        <f>IF(ISBLANK(F23),"",IF(F23&gt;G23,1,0)+IF(F24&gt;G24,1,0)+IF(F25&gt;G25,1,0))</f>
        <v>2</v>
      </c>
      <c r="I23" s="101">
        <f>IF(ISBLANK(F23),"",IF(G23&gt;F23,1,0)+IF(G24&gt;F24,1,0)+IF(G25&gt;F25,1,0))</f>
        <v>0</v>
      </c>
    </row>
    <row r="24" spans="1:9" ht="12.75">
      <c r="A24" s="102"/>
      <c r="B24" s="99"/>
      <c r="C24" s="95"/>
      <c r="D24" s="96"/>
      <c r="E24" s="62" t="s">
        <v>43</v>
      </c>
      <c r="F24" s="63">
        <v>3</v>
      </c>
      <c r="G24" s="64">
        <v>0</v>
      </c>
      <c r="H24" s="100"/>
      <c r="I24" s="101"/>
    </row>
    <row r="25" spans="1:9" ht="12.75">
      <c r="A25" s="102"/>
      <c r="B25" s="99"/>
      <c r="C25" s="95"/>
      <c r="D25" s="96"/>
      <c r="E25" s="62" t="s">
        <v>8</v>
      </c>
      <c r="F25" s="63"/>
      <c r="G25" s="64"/>
      <c r="H25" s="100"/>
      <c r="I25" s="101"/>
    </row>
    <row r="26" spans="1:9" ht="12.75">
      <c r="A26" s="102">
        <v>17</v>
      </c>
      <c r="B26" s="99" t="s">
        <v>81</v>
      </c>
      <c r="C26" s="95" t="s">
        <v>5</v>
      </c>
      <c r="D26" s="96" t="s">
        <v>82</v>
      </c>
      <c r="E26" s="62" t="s">
        <v>42</v>
      </c>
      <c r="F26" s="63">
        <v>3</v>
      </c>
      <c r="G26" s="64">
        <v>2</v>
      </c>
      <c r="H26" s="100">
        <f>IF(ISBLANK(F26),"",IF(F26&gt;G26,1,0)+IF(F27&gt;G27,1,0)+IF(F28&gt;G28,1,0))</f>
        <v>2</v>
      </c>
      <c r="I26" s="101">
        <f>IF(ISBLANK(F26),"",IF(G26&gt;F26,1,0)+IF(G27&gt;F27,1,0)+IF(G28&gt;F28,1,0))</f>
        <v>0</v>
      </c>
    </row>
    <row r="27" spans="1:9" ht="12.75">
      <c r="A27" s="102"/>
      <c r="B27" s="99"/>
      <c r="C27" s="95"/>
      <c r="D27" s="96"/>
      <c r="E27" s="62" t="s">
        <v>43</v>
      </c>
      <c r="F27" s="63">
        <v>3</v>
      </c>
      <c r="G27" s="64">
        <v>0</v>
      </c>
      <c r="H27" s="100"/>
      <c r="I27" s="101"/>
    </row>
    <row r="28" spans="1:9" ht="12.75">
      <c r="A28" s="102"/>
      <c r="B28" s="99"/>
      <c r="C28" s="95"/>
      <c r="D28" s="96"/>
      <c r="E28" s="62" t="s">
        <v>8</v>
      </c>
      <c r="F28" s="63"/>
      <c r="G28" s="64"/>
      <c r="H28" s="100"/>
      <c r="I28" s="101"/>
    </row>
    <row r="29" spans="1:9" ht="12.75">
      <c r="A29" s="102">
        <v>19</v>
      </c>
      <c r="B29" s="99"/>
      <c r="C29" s="95" t="s">
        <v>5</v>
      </c>
      <c r="D29" s="96"/>
      <c r="E29" s="62" t="s">
        <v>42</v>
      </c>
      <c r="F29" s="63"/>
      <c r="G29" s="64"/>
      <c r="H29" s="100">
        <f>IF(ISBLANK(F29),"",IF(F29&gt;G29,1,0)+IF(F30&gt;G30,1,0)+IF(F31&gt;G31,1,0))</f>
      </c>
      <c r="I29" s="101">
        <f>IF(ISBLANK(F29),"",IF(G29&gt;F29,1,0)+IF(G30&gt;F30,1,0)+IF(G31&gt;F31,1,0))</f>
      </c>
    </row>
    <row r="30" spans="1:9" ht="12.75">
      <c r="A30" s="102"/>
      <c r="B30" s="99"/>
      <c r="C30" s="95"/>
      <c r="D30" s="96"/>
      <c r="E30" s="62" t="s">
        <v>43</v>
      </c>
      <c r="F30" s="63"/>
      <c r="G30" s="64"/>
      <c r="H30" s="100"/>
      <c r="I30" s="101"/>
    </row>
    <row r="31" spans="1:9" ht="12.75">
      <c r="A31" s="102"/>
      <c r="B31" s="99"/>
      <c r="C31" s="95"/>
      <c r="D31" s="96"/>
      <c r="E31" s="62" t="s">
        <v>8</v>
      </c>
      <c r="F31" s="63"/>
      <c r="G31" s="64"/>
      <c r="H31" s="100"/>
      <c r="I31" s="101"/>
    </row>
    <row r="32" spans="1:9" ht="12.75">
      <c r="A32" s="102">
        <v>21</v>
      </c>
      <c r="B32" s="99"/>
      <c r="C32" s="95" t="s">
        <v>5</v>
      </c>
      <c r="D32" s="96"/>
      <c r="E32" s="62" t="s">
        <v>42</v>
      </c>
      <c r="F32" s="63"/>
      <c r="G32" s="64"/>
      <c r="H32" s="100">
        <f>IF(ISBLANK(F32),"",IF(F32&gt;G32,1,0)+IF(F33&gt;G33,1,0)+IF(F34&gt;G34,1,0))</f>
      </c>
      <c r="I32" s="101">
        <f>IF(ISBLANK(F32),"",IF(G32&gt;F32,1,0)+IF(G33&gt;F33,1,0)+IF(G34&gt;F34,1,0))</f>
      </c>
    </row>
    <row r="33" spans="1:9" ht="12.75">
      <c r="A33" s="102"/>
      <c r="B33" s="99"/>
      <c r="C33" s="95"/>
      <c r="D33" s="96"/>
      <c r="E33" s="62" t="s">
        <v>43</v>
      </c>
      <c r="F33" s="63"/>
      <c r="G33" s="64"/>
      <c r="H33" s="100"/>
      <c r="I33" s="101"/>
    </row>
    <row r="34" spans="1:9" ht="12.75">
      <c r="A34" s="102"/>
      <c r="B34" s="99"/>
      <c r="C34" s="95"/>
      <c r="D34" s="96"/>
      <c r="E34" s="62" t="s">
        <v>8</v>
      </c>
      <c r="F34" s="63"/>
      <c r="G34" s="64"/>
      <c r="H34" s="100"/>
      <c r="I34" s="101"/>
    </row>
    <row r="35" spans="1:9" ht="12.75">
      <c r="A35" s="102">
        <v>23</v>
      </c>
      <c r="B35" s="99"/>
      <c r="C35" s="95" t="s">
        <v>5</v>
      </c>
      <c r="D35" s="96"/>
      <c r="E35" s="62" t="s">
        <v>42</v>
      </c>
      <c r="F35" s="63"/>
      <c r="G35" s="64"/>
      <c r="H35" s="100">
        <f>IF(ISBLANK(F35),"",IF(F35&gt;G35,1,0)+IF(F36&gt;G36,1,0)+IF(F37&gt;G37,1,0))</f>
      </c>
      <c r="I35" s="101">
        <f>IF(ISBLANK(F35),"",IF(G35&gt;F35,1,0)+IF(G36&gt;F36,1,0)+IF(G37&gt;F37,1,0))</f>
      </c>
    </row>
    <row r="36" spans="1:9" ht="12.75">
      <c r="A36" s="102"/>
      <c r="B36" s="99"/>
      <c r="C36" s="95"/>
      <c r="D36" s="96"/>
      <c r="E36" s="62" t="s">
        <v>43</v>
      </c>
      <c r="F36" s="63"/>
      <c r="G36" s="64"/>
      <c r="H36" s="100"/>
      <c r="I36" s="101"/>
    </row>
    <row r="37" spans="1:9" ht="12.75">
      <c r="A37" s="102"/>
      <c r="B37" s="99"/>
      <c r="C37" s="95"/>
      <c r="D37" s="96"/>
      <c r="E37" s="62" t="s">
        <v>8</v>
      </c>
      <c r="F37" s="63"/>
      <c r="G37" s="64"/>
      <c r="H37" s="100"/>
      <c r="I37" s="101"/>
    </row>
    <row r="38" spans="1:9" ht="12.75">
      <c r="A38" s="102">
        <v>25</v>
      </c>
      <c r="B38" s="99"/>
      <c r="C38" s="95" t="s">
        <v>5</v>
      </c>
      <c r="D38" s="96"/>
      <c r="E38" s="62" t="s">
        <v>42</v>
      </c>
      <c r="F38" s="63"/>
      <c r="G38" s="64"/>
      <c r="H38" s="100">
        <f>IF(ISBLANK(F38),"",IF(F38&gt;G38,1,0)+IF(F39&gt;G39,1,0)+IF(F40&gt;G40,1,0))</f>
      </c>
      <c r="I38" s="101">
        <f>IF(ISBLANK(F38),"",IF(G38&gt;F38,1,0)+IF(G39&gt;F39,1,0)+IF(G40&gt;F40,1,0))</f>
      </c>
    </row>
    <row r="39" spans="1:9" ht="12.75">
      <c r="A39" s="102"/>
      <c r="B39" s="99"/>
      <c r="C39" s="95"/>
      <c r="D39" s="96"/>
      <c r="E39" s="62" t="s">
        <v>43</v>
      </c>
      <c r="F39" s="63"/>
      <c r="G39" s="64"/>
      <c r="H39" s="100"/>
      <c r="I39" s="101"/>
    </row>
    <row r="40" spans="1:9" ht="12.75">
      <c r="A40" s="102"/>
      <c r="B40" s="99"/>
      <c r="C40" s="95"/>
      <c r="D40" s="96"/>
      <c r="E40" s="62" t="s">
        <v>8</v>
      </c>
      <c r="F40" s="63"/>
      <c r="G40" s="64"/>
      <c r="H40" s="100"/>
      <c r="I40" s="101"/>
    </row>
    <row r="41" spans="1:9" ht="12.75">
      <c r="A41" s="102">
        <v>27</v>
      </c>
      <c r="B41" s="99"/>
      <c r="C41" s="95" t="s">
        <v>5</v>
      </c>
      <c r="D41" s="96"/>
      <c r="E41" s="62" t="s">
        <v>42</v>
      </c>
      <c r="F41" s="63"/>
      <c r="G41" s="64"/>
      <c r="H41" s="100">
        <f>IF(ISBLANK(F41),"",IF(F41&gt;G41,1,0)+IF(F42&gt;G42,1,0)+IF(F43&gt;G43,1,0))</f>
      </c>
      <c r="I41" s="101">
        <f>IF(ISBLANK(F41),"",IF(G41&gt;F41,1,0)+IF(G42&gt;F42,1,0)+IF(G43&gt;F43,1,0))</f>
      </c>
    </row>
    <row r="42" spans="1:9" ht="12.75">
      <c r="A42" s="102"/>
      <c r="B42" s="99"/>
      <c r="C42" s="95"/>
      <c r="D42" s="96"/>
      <c r="E42" s="62" t="s">
        <v>43</v>
      </c>
      <c r="F42" s="63"/>
      <c r="G42" s="64"/>
      <c r="H42" s="100"/>
      <c r="I42" s="101"/>
    </row>
    <row r="43" spans="1:9" ht="12.75">
      <c r="A43" s="102"/>
      <c r="B43" s="99"/>
      <c r="C43" s="95"/>
      <c r="D43" s="96"/>
      <c r="E43" s="62" t="s">
        <v>8</v>
      </c>
      <c r="F43" s="63"/>
      <c r="G43" s="64"/>
      <c r="H43" s="100"/>
      <c r="I43" s="101"/>
    </row>
    <row r="44" spans="1:9" ht="12.75">
      <c r="A44" s="102">
        <v>29</v>
      </c>
      <c r="B44" s="99"/>
      <c r="C44" s="95" t="s">
        <v>5</v>
      </c>
      <c r="D44" s="96"/>
      <c r="E44" s="62" t="s">
        <v>42</v>
      </c>
      <c r="F44" s="63"/>
      <c r="G44" s="64"/>
      <c r="H44" s="100">
        <f>IF(ISBLANK(F44),"",IF(F44&gt;G44,1,0)+IF(F45&gt;G45,1,0)+IF(F46&gt;G46,1,0))</f>
      </c>
      <c r="I44" s="101">
        <f>IF(ISBLANK(F44),"",IF(G44&gt;F44,1,0)+IF(G45&gt;F45,1,0)+IF(G46&gt;F46,1,0))</f>
      </c>
    </row>
    <row r="45" spans="1:9" ht="12.75">
      <c r="A45" s="102"/>
      <c r="B45" s="99"/>
      <c r="C45" s="95"/>
      <c r="D45" s="96"/>
      <c r="E45" s="62" t="s">
        <v>43</v>
      </c>
      <c r="F45" s="63"/>
      <c r="G45" s="64"/>
      <c r="H45" s="100"/>
      <c r="I45" s="101"/>
    </row>
    <row r="46" spans="1:9" ht="12.75">
      <c r="A46" s="102"/>
      <c r="B46" s="99"/>
      <c r="C46" s="95"/>
      <c r="D46" s="96"/>
      <c r="E46" s="62" t="s">
        <v>8</v>
      </c>
      <c r="F46" s="63"/>
      <c r="G46" s="64"/>
      <c r="H46" s="100"/>
      <c r="I46" s="101"/>
    </row>
    <row r="47" spans="1:9" ht="12.75">
      <c r="A47" s="102">
        <v>31</v>
      </c>
      <c r="B47" s="99"/>
      <c r="C47" s="95" t="s">
        <v>5</v>
      </c>
      <c r="D47" s="96"/>
      <c r="E47" s="62" t="s">
        <v>42</v>
      </c>
      <c r="F47" s="63"/>
      <c r="G47" s="64"/>
      <c r="H47" s="100">
        <f>IF(ISBLANK(F47),"",IF(F47&gt;G47,1,0)+IF(F48&gt;G48,1,0)+IF(F49&gt;G49,1,0))</f>
      </c>
      <c r="I47" s="101">
        <f>IF(ISBLANK(F47),"",IF(G47&gt;F47,1,0)+IF(G48&gt;F48,1,0)+IF(G49&gt;F49,1,0))</f>
      </c>
    </row>
    <row r="48" spans="1:9" ht="12.75">
      <c r="A48" s="102"/>
      <c r="B48" s="99"/>
      <c r="C48" s="95"/>
      <c r="D48" s="96"/>
      <c r="E48" s="62" t="s">
        <v>43</v>
      </c>
      <c r="F48" s="63"/>
      <c r="G48" s="64"/>
      <c r="H48" s="100"/>
      <c r="I48" s="101"/>
    </row>
    <row r="49" spans="1:9" ht="12.75">
      <c r="A49" s="102"/>
      <c r="B49" s="99"/>
      <c r="C49" s="95"/>
      <c r="D49" s="96"/>
      <c r="E49" s="62" t="s">
        <v>8</v>
      </c>
      <c r="F49" s="63"/>
      <c r="G49" s="64"/>
      <c r="H49" s="100"/>
      <c r="I49" s="101"/>
    </row>
  </sheetData>
  <mergeCells count="97">
    <mergeCell ref="H47:H49"/>
    <mergeCell ref="I47:I49"/>
    <mergeCell ref="A47:A49"/>
    <mergeCell ref="B47:B49"/>
    <mergeCell ref="C47:C49"/>
    <mergeCell ref="D47:D49"/>
    <mergeCell ref="H44:H46"/>
    <mergeCell ref="I44:I46"/>
    <mergeCell ref="A41:A43"/>
    <mergeCell ref="B41:B43"/>
    <mergeCell ref="A44:A46"/>
    <mergeCell ref="B44:B46"/>
    <mergeCell ref="C44:C46"/>
    <mergeCell ref="D44:D46"/>
    <mergeCell ref="C41:C43"/>
    <mergeCell ref="D41:D43"/>
    <mergeCell ref="H35:H37"/>
    <mergeCell ref="I35:I37"/>
    <mergeCell ref="H38:H40"/>
    <mergeCell ref="I38:I40"/>
    <mergeCell ref="H41:H43"/>
    <mergeCell ref="I41:I43"/>
    <mergeCell ref="A38:A40"/>
    <mergeCell ref="B38:B40"/>
    <mergeCell ref="C38:C40"/>
    <mergeCell ref="D38:D40"/>
    <mergeCell ref="A35:A37"/>
    <mergeCell ref="B35:B37"/>
    <mergeCell ref="C35:C37"/>
    <mergeCell ref="D35:D37"/>
    <mergeCell ref="H32:H34"/>
    <mergeCell ref="I32:I34"/>
    <mergeCell ref="A29:A31"/>
    <mergeCell ref="B29:B31"/>
    <mergeCell ref="A32:A34"/>
    <mergeCell ref="B32:B34"/>
    <mergeCell ref="C32:C34"/>
    <mergeCell ref="D32:D34"/>
    <mergeCell ref="C29:C31"/>
    <mergeCell ref="D29:D31"/>
    <mergeCell ref="H23:H25"/>
    <mergeCell ref="I23:I25"/>
    <mergeCell ref="H26:H28"/>
    <mergeCell ref="I26:I28"/>
    <mergeCell ref="H29:H31"/>
    <mergeCell ref="I29:I31"/>
    <mergeCell ref="A26:A28"/>
    <mergeCell ref="B26:B28"/>
    <mergeCell ref="C26:C28"/>
    <mergeCell ref="D26:D28"/>
    <mergeCell ref="A23:A25"/>
    <mergeCell ref="B23:B25"/>
    <mergeCell ref="C23:C25"/>
    <mergeCell ref="D23:D25"/>
    <mergeCell ref="H20:H22"/>
    <mergeCell ref="I20:I22"/>
    <mergeCell ref="A17:A19"/>
    <mergeCell ref="B17:B19"/>
    <mergeCell ref="A20:A22"/>
    <mergeCell ref="B20:B22"/>
    <mergeCell ref="C20:C22"/>
    <mergeCell ref="D20:D22"/>
    <mergeCell ref="C17:C19"/>
    <mergeCell ref="D17:D19"/>
    <mergeCell ref="H11:H13"/>
    <mergeCell ref="I11:I13"/>
    <mergeCell ref="H14:H16"/>
    <mergeCell ref="I14:I16"/>
    <mergeCell ref="H17:H19"/>
    <mergeCell ref="I17:I19"/>
    <mergeCell ref="A14:A16"/>
    <mergeCell ref="B14:B16"/>
    <mergeCell ref="C14:C16"/>
    <mergeCell ref="D14:D16"/>
    <mergeCell ref="A11:A13"/>
    <mergeCell ref="B11:B13"/>
    <mergeCell ref="C11:C13"/>
    <mergeCell ref="D11:D13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D5:D7"/>
    <mergeCell ref="A1:I1"/>
    <mergeCell ref="A2:A4"/>
    <mergeCell ref="B2:B4"/>
    <mergeCell ref="C2:C4"/>
    <mergeCell ref="D2:D4"/>
    <mergeCell ref="H2:H4"/>
    <mergeCell ref="I2:I4"/>
    <mergeCell ref="H5:H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G23" sqref="G23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6" width="3.7109375" style="1" customWidth="1"/>
    <col min="7" max="7" width="4.00390625" style="1" customWidth="1"/>
    <col min="8" max="16" width="3.7109375" style="1" customWidth="1"/>
    <col min="17" max="18" width="4.57421875" style="1" customWidth="1"/>
    <col min="19" max="19" width="5.00390625" style="1" customWidth="1"/>
    <col min="20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>
      <c r="A1" s="79" t="s">
        <v>46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IF(ISERROR($AB2),$Y2,VLOOKUP($AB2,'[1]AB1'!$A$2:$D$7,COLUMN(),0))</f>
        <v>Meißner,J./Beekmann</v>
      </c>
      <c r="C2" s="68"/>
      <c r="D2" s="75" t="str">
        <f>IF(ISERROR($AB2),"",VLOOKUP($AB2,'[1]AB1'!$A$2:$D$7,COLUMN(),0))</f>
        <v>TV Hude/TTG Holtriem</v>
      </c>
      <c r="E2" s="83"/>
      <c r="F2" s="83"/>
      <c r="G2" s="3">
        <f>S14</f>
        <v>0</v>
      </c>
      <c r="H2" s="4">
        <f>T14</f>
        <v>2</v>
      </c>
      <c r="I2" s="5">
        <f>T16</f>
        <v>1</v>
      </c>
      <c r="J2" s="6">
        <f>S16</f>
        <v>2</v>
      </c>
      <c r="K2" s="5">
        <f>S20</f>
        <v>1</v>
      </c>
      <c r="L2" s="6">
        <f>T20</f>
        <v>2</v>
      </c>
      <c r="M2" s="5">
        <v>2</v>
      </c>
      <c r="N2" s="6">
        <v>0</v>
      </c>
      <c r="O2" s="5">
        <f>S9</f>
        <v>2</v>
      </c>
      <c r="P2" s="6">
        <f>T9</f>
        <v>0</v>
      </c>
      <c r="Q2" s="7">
        <f>IF(ISBLANK(B2),"",SUM(G9,K9,O9,G14,K14,O14,H16,L16,P16,G20,K20,O20,G21,K21,O21))</f>
        <v>23</v>
      </c>
      <c r="R2" s="8">
        <f>IF(ISBLANK(B2),"",SUM(H9,L9,P9,H14,L14,P14,G16,K16,O16,H20,L20,P20,H21,L21,P21))</f>
        <v>22</v>
      </c>
      <c r="S2" s="7">
        <f>IF(ISBLANK(B2),"",SUM(G2,I2,K2,M2,O2))</f>
        <v>6</v>
      </c>
      <c r="T2" s="8">
        <f>IF(ISBLANK(B2),"",SUM(H2,J2,L2,N2,P2))</f>
        <v>6</v>
      </c>
      <c r="U2" s="7">
        <f>IF(ISBLANK(B2),"",IF(G2=2,1,0)+IF(I2=2,1,0)+IF(K2=2,1,0)+IF(M2=2,1,0)+IF(O2=2,1,0))</f>
        <v>2</v>
      </c>
      <c r="V2" s="8">
        <f>IF(ISBLANK(B2),"",IF(H2=2,1,0)+IF(J2=2,1,0)+IF(L2=2,1,0)+IF(N2=2,1,0)+IF(P2=2,1,0))</f>
        <v>3</v>
      </c>
      <c r="W2" s="84">
        <v>10</v>
      </c>
      <c r="X2" s="84"/>
      <c r="Y2" s="66" t="str">
        <f aca="true" t="shared" si="0" ref="Y2:Y7">Z2&amp;". Grp "&amp;AA2</f>
        <v>3. Grp 1</v>
      </c>
      <c r="Z2" s="1">
        <v>3</v>
      </c>
      <c r="AA2" s="1">
        <v>1</v>
      </c>
      <c r="AB2" s="1">
        <f>MATCH(Z2,'[1]AB1'!$W$2:$W$7,0)</f>
        <v>5</v>
      </c>
    </row>
    <row r="3" spans="1:28" ht="33" customHeight="1">
      <c r="A3" s="9">
        <v>2</v>
      </c>
      <c r="B3" s="69" t="str">
        <f>IF(ISERROR($AB3),$Y3,VLOOKUP($AB3,'[1]AB2'!$A$2:$D$7,COLUMN(),0))</f>
        <v>Pfaffe, Fl./Janßen,A./Volkert</v>
      </c>
      <c r="C3" s="70"/>
      <c r="D3" s="71" t="str">
        <f>IF(ISERROR($AB3),"",VLOOKUP($AB3,'[1]AB2'!$A$2:$D$7,COLUMN(),0))</f>
        <v>MTV Jever</v>
      </c>
      <c r="E3" s="7">
        <f>T14</f>
        <v>2</v>
      </c>
      <c r="F3" s="8">
        <f>S14</f>
        <v>0</v>
      </c>
      <c r="G3" s="83"/>
      <c r="H3" s="83"/>
      <c r="I3" s="10">
        <f>S19</f>
        <v>2</v>
      </c>
      <c r="J3" s="11">
        <f>T19</f>
        <v>1</v>
      </c>
      <c r="K3" s="12">
        <f>T23</f>
        <v>2</v>
      </c>
      <c r="L3" s="13">
        <f>S23</f>
        <v>0</v>
      </c>
      <c r="M3" s="12">
        <f>S10</f>
        <v>2</v>
      </c>
      <c r="N3" s="13">
        <f>T10</f>
        <v>0</v>
      </c>
      <c r="O3" s="12">
        <f>S15</f>
        <v>2</v>
      </c>
      <c r="P3" s="13">
        <f>T15</f>
        <v>0</v>
      </c>
      <c r="Q3" s="14">
        <f>IF(ISBLANK(B3),"",SUM(G10,K10,O10,H14,L14,P14,G15,K15,O15,G19,K19,O19,H23,L23,P23))</f>
        <v>30</v>
      </c>
      <c r="R3" s="15">
        <f>IF(ISBLANK(B3),"",SUM(H10,L10,P10,G14,K14,O14,H15,L15,P15,H19,L19,P19,G23,K23,O23))</f>
        <v>9</v>
      </c>
      <c r="S3" s="14">
        <f>IF(ISBLANK(B3),"",SUM(E3,I3,K3,M3,O3))</f>
        <v>10</v>
      </c>
      <c r="T3" s="15">
        <f>IF(ISBLANK(B3),"",SUM(F3,J3,L3,N3,P3))</f>
        <v>1</v>
      </c>
      <c r="U3" s="14">
        <f>IF(ISBLANK(B3),"",IF(E3=2,1,0)+IF(I3=2,1,0)+IF(K3=2,1,0)+IF(M3=2,1,0)+IF(O3=2,1,0))</f>
        <v>5</v>
      </c>
      <c r="V3" s="15">
        <f>IF(ISBLANK(B3),"",IF(F3=2,1,0)+IF(J3=2,1,0)+IF(L3=2,1,0)+IF(N3=2,1,0)+IF(P3=2,1,0))</f>
        <v>0</v>
      </c>
      <c r="W3" s="85">
        <v>7</v>
      </c>
      <c r="X3" s="85"/>
      <c r="Y3" s="66" t="str">
        <f t="shared" si="0"/>
        <v>3. Grp 2</v>
      </c>
      <c r="Z3" s="1">
        <v>3</v>
      </c>
      <c r="AA3" s="1">
        <v>2</v>
      </c>
      <c r="AB3" s="1">
        <f>MATCH(Z3,'[1]AB2'!$S$2:$S$5,0)</f>
        <v>2</v>
      </c>
    </row>
    <row r="4" spans="1:28" ht="33" customHeight="1">
      <c r="A4" s="9">
        <v>3</v>
      </c>
      <c r="B4" s="69" t="str">
        <f>IF(ISERROR($AB4),$Y4,VLOOKUP($AB4,'[1]AB3'!$A$2:$D$7,COLUMN(),0))</f>
        <v>Seidel/Lewandowski</v>
      </c>
      <c r="C4" s="70"/>
      <c r="D4" s="71" t="str">
        <f>IF(ISERROR($AB4),"",VLOOKUP($AB4,'[1]AB3'!$A$2:$D$7,COLUMN(),0))</f>
        <v>TV GH Spaden/GTV Bremerhaven</v>
      </c>
      <c r="E4" s="14">
        <f>S16</f>
        <v>2</v>
      </c>
      <c r="F4" s="16">
        <f>T16</f>
        <v>1</v>
      </c>
      <c r="G4" s="17">
        <f>T19</f>
        <v>1</v>
      </c>
      <c r="H4" s="18">
        <f>S19</f>
        <v>2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0</v>
      </c>
      <c r="O4" s="12">
        <f>S22</f>
        <v>2</v>
      </c>
      <c r="P4" s="13">
        <f>T22</f>
        <v>0</v>
      </c>
      <c r="Q4" s="14">
        <f>IF(ISBLANK(B4),"",SUM(G11,K11,O11,G12,K12,O12,G16,K16,O16,H19,L19,P19,G22,K22,O22))</f>
        <v>31</v>
      </c>
      <c r="R4" s="15">
        <f>IF(ISBLANK(B4),"",SUM(H11,L11,P11,H12,L12,P12,H16,L16,P16,G19,K19,O19,H22,L22,P22))</f>
        <v>14</v>
      </c>
      <c r="S4" s="14">
        <f>IF(ISBLANK(B4),"",SUM(G4,E4,K4,M4,O4))</f>
        <v>9</v>
      </c>
      <c r="T4" s="15">
        <f>IF(ISBLANK(B4),"",SUM(H4,F4,L4,N4,P4))</f>
        <v>3</v>
      </c>
      <c r="U4" s="14">
        <f>IF(ISBLANK(B4),"",IF(G4=2,1,0)+IF(E4=2,1,0)+IF(K4=2,1,0)+IF(M4=2,1,0)+IF(O4=2,1,0))</f>
        <v>4</v>
      </c>
      <c r="V4" s="15">
        <f>IF(ISBLANK(B4),"",IF(H4=2,1,0)+IF(F4=2,1,0)+IF(L4=2,1,0)+IF(N4=2,1,0)+IF(P4=2,1,0))</f>
        <v>1</v>
      </c>
      <c r="W4" s="85">
        <v>8</v>
      </c>
      <c r="X4" s="85"/>
      <c r="Y4" s="66" t="str">
        <f t="shared" si="0"/>
        <v>3. Grp 3</v>
      </c>
      <c r="Z4" s="1">
        <v>3</v>
      </c>
      <c r="AA4" s="1">
        <v>3</v>
      </c>
      <c r="AB4" s="1">
        <f>MATCH(Z4,'[1]AB3'!$S$2:$S$5,0)</f>
        <v>4</v>
      </c>
    </row>
    <row r="5" spans="1:28" ht="33" customHeight="1">
      <c r="A5" s="9">
        <v>4</v>
      </c>
      <c r="B5" s="69" t="str">
        <f>IF(ISERROR($AB5),$Y5,VLOOKUP($AB5,'[1]AB3'!$A$2:$D$7,COLUMN(),0))</f>
        <v>Glüß/Fischer</v>
      </c>
      <c r="C5" s="70"/>
      <c r="D5" s="71" t="str">
        <f>IF(ISERROR($AB5),"",VLOOKUP($AB5,'[1]AB3'!$A$2:$D$7,COLUMN(),0))</f>
        <v>TV Oyten</v>
      </c>
      <c r="E5" s="14">
        <f>T20</f>
        <v>2</v>
      </c>
      <c r="F5" s="16">
        <f>S20</f>
        <v>1</v>
      </c>
      <c r="G5" s="19">
        <f>S23</f>
        <v>0</v>
      </c>
      <c r="H5" s="16">
        <f>T23</f>
        <v>2</v>
      </c>
      <c r="I5" s="20">
        <f>T11</f>
        <v>0</v>
      </c>
      <c r="J5" s="18">
        <f>S11</f>
        <v>2</v>
      </c>
      <c r="K5" s="83"/>
      <c r="L5" s="83"/>
      <c r="M5" s="10">
        <v>2</v>
      </c>
      <c r="N5" s="11">
        <v>0</v>
      </c>
      <c r="O5" s="12">
        <f>S13</f>
        <v>2</v>
      </c>
      <c r="P5" s="13">
        <f>T13</f>
        <v>0</v>
      </c>
      <c r="Q5" s="14">
        <f>IF(ISBLANK(B5),"",SUM(H11,L11,P11,G13,K13,O13,H17,L17,P17,H20,L20,P20,G23,K23,O23))</f>
        <v>20</v>
      </c>
      <c r="R5" s="15">
        <f>IF(ISBLANK(B5),"",SUM(G11,K11,O11,H13,L13,P13,G17,K17,O17,G20,K20,O20,H23,P23))</f>
        <v>13</v>
      </c>
      <c r="S5" s="14">
        <f>IF(ISBLANK(B5),"",SUM(E5,I5,G5,M5,O5))</f>
        <v>6</v>
      </c>
      <c r="T5" s="15">
        <f>IF(ISBLANK(B5),"",SUM(F5,J5,H5,N5,P5))</f>
        <v>5</v>
      </c>
      <c r="U5" s="14">
        <f>IF(ISBLANK(B5),"",IF(E5=2,1,0)+IF(I5=2,1,0)+IF(G5=2,1,0)+IF(M5=2,1,0)+IF(O5=2,1,0))</f>
        <v>3</v>
      </c>
      <c r="V5" s="15">
        <f>IF(ISBLANK(B5),"",IF(F5=2,1,0)+IF(J5=2,1,0)+IF(H5=2,1,0)+IF(N5=2,1,0)+IF(P5=2,1,0))</f>
        <v>2</v>
      </c>
      <c r="W5" s="85">
        <v>9</v>
      </c>
      <c r="X5" s="85"/>
      <c r="Y5" s="66" t="str">
        <f t="shared" si="0"/>
        <v>4. Grp 3</v>
      </c>
      <c r="Z5" s="1">
        <v>4</v>
      </c>
      <c r="AA5" s="1">
        <v>3</v>
      </c>
      <c r="AB5" s="1">
        <f>MATCH(Z5,'[1]AB3'!$S$2:$S$5,0)</f>
        <v>2</v>
      </c>
    </row>
    <row r="6" spans="1:28" ht="33" customHeight="1" thickBot="1">
      <c r="A6" s="9">
        <v>5</v>
      </c>
      <c r="B6" s="69" t="str">
        <f>IF(ISERROR($AB6),$Y6,VLOOKUP($AB6,'[1]AB2'!$A$2:$D$7,COLUMN(),0))</f>
        <v>Gdynia/Egermann</v>
      </c>
      <c r="C6" s="70"/>
      <c r="D6" s="71" t="str">
        <f>IF(ISERROR($AB6),"",VLOOKUP($AB6,'[1]AB2'!$A$2:$D$7,COLUMN(),0))</f>
        <v>Arminia Hannover</v>
      </c>
      <c r="E6" s="14">
        <v>0</v>
      </c>
      <c r="F6" s="16">
        <v>2</v>
      </c>
      <c r="G6" s="19">
        <f>T10</f>
        <v>0</v>
      </c>
      <c r="H6" s="16">
        <f>S10</f>
        <v>2</v>
      </c>
      <c r="I6" s="19">
        <f>T12</f>
        <v>0</v>
      </c>
      <c r="J6" s="16">
        <f>S12</f>
        <v>2</v>
      </c>
      <c r="K6" s="20">
        <v>0</v>
      </c>
      <c r="L6" s="18">
        <v>2</v>
      </c>
      <c r="M6" s="83"/>
      <c r="N6" s="83"/>
      <c r="O6" s="10">
        <v>0</v>
      </c>
      <c r="P6" s="11">
        <v>2</v>
      </c>
      <c r="Q6" s="14">
        <f>IF(ISBLANK(B6),"",SUM(H10,L10,P10,H12,L12,P12,G17,K17,O17,G18,K18,O18,H21,L21,P21))</f>
        <v>0</v>
      </c>
      <c r="R6" s="15">
        <f>IF(ISBLANK(B6),"",SUM(G10,K10,O10,G12,K12,O12,H17,L17,P17,H18,L18,P18,G21,K21,O21))</f>
        <v>30</v>
      </c>
      <c r="S6" s="14">
        <f>IF(ISBLANK(B6),"",SUM(E6,G6,K6,I6,O6))</f>
        <v>0</v>
      </c>
      <c r="T6" s="15">
        <f>IF(ISBLANK(B6),"",SUM(F6,H6,L6,J6,P6))</f>
        <v>10</v>
      </c>
      <c r="U6" s="14">
        <f>IF(ISBLANK(B6),"",IF(E6=2,1,0)+IF(G6=2,1,0)+IF(K6=2,1,0)+IF(I6=2,1,0)+IF(O6=2,1,0))</f>
        <v>0</v>
      </c>
      <c r="V6" s="15">
        <f>IF(ISBLANK(B6),"",IF(F6=2,1,0)+IF(H6=2,1,0)+IF(L6=2,1,0)+IF(J6=2,1,0)+IF(P6=2,1,0))</f>
        <v>5</v>
      </c>
      <c r="W6" s="85" t="s">
        <v>54</v>
      </c>
      <c r="X6" s="85"/>
      <c r="Y6" s="66" t="str">
        <f t="shared" si="0"/>
        <v>4. Grp 2</v>
      </c>
      <c r="Z6" s="1">
        <v>4</v>
      </c>
      <c r="AA6" s="1">
        <v>2</v>
      </c>
      <c r="AB6" s="1">
        <f>MATCH(Z6,'[1]AB2'!$S$2:$S$5,0)</f>
        <v>3</v>
      </c>
    </row>
    <row r="7" spans="1:28" ht="33" customHeight="1" thickBot="1">
      <c r="A7" s="21">
        <v>6</v>
      </c>
      <c r="B7" s="72" t="str">
        <f>IF(ISERROR($AB7),$Y7,VLOOKUP($AB7,'[1]AB1'!$A$2:$D$7,COLUMN(),0))</f>
        <v>Lüdtke/Schmidt</v>
      </c>
      <c r="C7" s="73"/>
      <c r="D7" s="74" t="str">
        <f>IF(ISERROR($AB7),"",VLOOKUP($AB7,'[1]AB1'!$A$2:$D$7,COLUMN(),0))</f>
        <v>TTC Remels</v>
      </c>
      <c r="E7" s="25">
        <f>T9</f>
        <v>0</v>
      </c>
      <c r="F7" s="26">
        <f>S9</f>
        <v>2</v>
      </c>
      <c r="G7" s="27">
        <f>T15</f>
        <v>0</v>
      </c>
      <c r="H7" s="26">
        <f>S15</f>
        <v>2</v>
      </c>
      <c r="I7" s="27">
        <f>T22</f>
        <v>0</v>
      </c>
      <c r="J7" s="26">
        <f>S22</f>
        <v>2</v>
      </c>
      <c r="K7" s="27">
        <f>T13</f>
        <v>0</v>
      </c>
      <c r="L7" s="26">
        <f>S13</f>
        <v>2</v>
      </c>
      <c r="M7" s="28">
        <v>2</v>
      </c>
      <c r="N7" s="29">
        <v>0</v>
      </c>
      <c r="O7" s="86"/>
      <c r="P7" s="86"/>
      <c r="Q7" s="25">
        <f>IF(ISBLANK(B7),"",SUM(H9,L9,P9,H13,L13,P13,H15,L15,P15,H18,L18,P18,H22,L22,P22))</f>
        <v>11</v>
      </c>
      <c r="R7" s="30">
        <f>IF(ISBLANK(B7),"",SUM(G9,K9,O9,G13,K13,O13,G15,K15,O15,G18,K18,O18,G22,K22,O22))</f>
        <v>24</v>
      </c>
      <c r="S7" s="25">
        <f>IF(ISBLANK(B7),"",SUM(E7,G7,I7,M7,K7))</f>
        <v>2</v>
      </c>
      <c r="T7" s="30">
        <f>IF(ISBLANK(B7),"",SUM(F7,H7,J7,N7,L7))</f>
        <v>8</v>
      </c>
      <c r="U7" s="25">
        <f>IF(ISBLANK(B7),"",IF(E7=2,1,0)+IF(G7=2,1,0)+IF(I7=2,1,0)+IF(M7=2,1,0)+IF(K7=2,1,0))</f>
        <v>1</v>
      </c>
      <c r="V7" s="30">
        <f>IF(ISBLANK(B7),"",IF(F7=2,1,0)+IF(H7=2,1,0)+IF(J7=2,1,0)+IF(N7=2,1,0)+IF(L7=2,1,0))</f>
        <v>4</v>
      </c>
      <c r="W7" s="87">
        <v>11</v>
      </c>
      <c r="X7" s="87"/>
      <c r="Y7" s="66" t="str">
        <f t="shared" si="0"/>
        <v>4. Grp 1</v>
      </c>
      <c r="Z7" s="1">
        <v>4</v>
      </c>
      <c r="AA7" s="1">
        <v>1</v>
      </c>
      <c r="AB7" s="1">
        <f>MATCH(Z7,'[1]AB1'!$W$2:$W$7,0)</f>
        <v>3</v>
      </c>
    </row>
    <row r="8" ht="13.5" thickBot="1"/>
    <row r="9" spans="1:20" ht="12.75">
      <c r="A9" s="31" t="s">
        <v>4</v>
      </c>
      <c r="B9" s="32" t="str">
        <f>IF(ISBLANK(B2),"",B2)</f>
        <v>Meißner,J./Beekmann</v>
      </c>
      <c r="C9" s="33" t="s">
        <v>5</v>
      </c>
      <c r="D9" s="34" t="str">
        <f>IF(ISBLANK(B7),"",B7)</f>
        <v>Lüdtke/Schmidt</v>
      </c>
      <c r="E9" s="88" t="s">
        <v>6</v>
      </c>
      <c r="F9" s="88"/>
      <c r="G9" s="35">
        <v>3</v>
      </c>
      <c r="H9" s="36">
        <v>1</v>
      </c>
      <c r="I9" s="88" t="s">
        <v>7</v>
      </c>
      <c r="J9" s="88"/>
      <c r="K9" s="35">
        <v>3</v>
      </c>
      <c r="L9" s="36">
        <v>1</v>
      </c>
      <c r="M9" s="88" t="s">
        <v>8</v>
      </c>
      <c r="N9" s="88"/>
      <c r="O9" s="35">
        <v>0</v>
      </c>
      <c r="P9" s="36">
        <v>0</v>
      </c>
      <c r="Q9" s="33" t="s">
        <v>9</v>
      </c>
      <c r="R9" s="34"/>
      <c r="S9" s="37">
        <v>2</v>
      </c>
      <c r="T9" s="38">
        <v>0</v>
      </c>
    </row>
    <row r="10" spans="1:20" ht="12.75">
      <c r="A10" s="39" t="s">
        <v>10</v>
      </c>
      <c r="B10" s="40" t="str">
        <f>IF(ISBLANK(B3),"",B3)</f>
        <v>Pfaffe, Fl./Janßen,A./Volkert</v>
      </c>
      <c r="C10" s="41" t="s">
        <v>5</v>
      </c>
      <c r="D10" s="42" t="str">
        <f>IF(ISBLANK(B6),"",B6)</f>
        <v>Gdynia/Egermann</v>
      </c>
      <c r="E10" s="89" t="s">
        <v>6</v>
      </c>
      <c r="F10" s="89"/>
      <c r="G10" s="43">
        <f>VLOOKUP(VLOOKUP($B10,$B$2:$AB$7,27,0)&amp;"-"&amp;VLOOKUP($D10,$B$2:$AB$7,27,0),'[1]AB2'!$A$7:$T$23,COLUMN(),0)</f>
        <v>3</v>
      </c>
      <c r="H10" s="44">
        <f>VLOOKUP(VLOOKUP($B10,$B$2:$AB$7,27,0)&amp;"-"&amp;VLOOKUP($D10,$B$2:$AB$7,27,0),'[1]AB2'!$A$7:$T$23,COLUMN(),0)</f>
        <v>0</v>
      </c>
      <c r="I10" s="90" t="s">
        <v>7</v>
      </c>
      <c r="J10" s="91"/>
      <c r="K10" s="43">
        <f>VLOOKUP(VLOOKUP($B10,$B$2:$AB$7,27,0)&amp;"-"&amp;VLOOKUP($D10,$B$2:$AB$7,27,0),'[1]AB2'!$A$7:$T$23,COLUMN(),0)</f>
        <v>3</v>
      </c>
      <c r="L10" s="44">
        <v>0</v>
      </c>
      <c r="M10" s="90" t="s">
        <v>8</v>
      </c>
      <c r="N10" s="91"/>
      <c r="O10" s="43">
        <f>VLOOKUP(VLOOKUP($B10,$B$2:$AB$7,27,0)&amp;"-"&amp;VLOOKUP($D10,$B$2:$AB$7,27,0),'[1]AB2'!$A$7:$T$23,COLUMN(),0)</f>
        <v>0</v>
      </c>
      <c r="P10" s="44">
        <f>VLOOKUP(VLOOKUP($B10,$B$2:$AB$7,27,0)&amp;"-"&amp;VLOOKUP($D10,$B$2:$AB$7,27,0),'[1]AB2'!$A$7:$T$23,COLUMN(),0)</f>
        <v>0</v>
      </c>
      <c r="Q10" s="45" t="s">
        <v>9</v>
      </c>
      <c r="R10" s="42"/>
      <c r="S10" s="46">
        <f aca="true" t="shared" si="1" ref="S10:S23">IF(ISBLANK(G10),"",IF(G10&gt;H10,1,0)+IF(K10&gt;L10,1,0)+IF(O10&gt;P10,1,0))</f>
        <v>2</v>
      </c>
      <c r="T10" s="47">
        <f aca="true" t="shared" si="2" ref="T10:T23">IF(ISBLANK(H10),"",IF(H10&gt;G10,1,0)+IF(L10&gt;K10,1,0)+IF(P10&gt;O10,1,0))</f>
        <v>0</v>
      </c>
    </row>
    <row r="11" spans="1:20" ht="13.5" thickBot="1">
      <c r="A11" s="48" t="s">
        <v>11</v>
      </c>
      <c r="B11" s="49" t="str">
        <f>IF(ISBLANK(B4),"",B4)</f>
        <v>Seidel/Lewandowski</v>
      </c>
      <c r="C11" s="50" t="s">
        <v>5</v>
      </c>
      <c r="D11" s="51" t="str">
        <f>IF(ISBLANK(B5),"",B5)</f>
        <v>Glüß/Fischer</v>
      </c>
      <c r="E11" s="92" t="s">
        <v>6</v>
      </c>
      <c r="F11" s="92"/>
      <c r="G11" s="52">
        <f>VLOOKUP(VLOOKUP($B11,$B$2:$AB$7,27,0)&amp;"-"&amp;VLOOKUP($D11,$B$2:$AB$7,27,0),'[1]AB3'!$A$7:$T$23,COLUMN(),0)</f>
        <v>3</v>
      </c>
      <c r="H11" s="53">
        <f>VLOOKUP(VLOOKUP($B11,$B$2:$AB$7,27,0)&amp;"-"&amp;VLOOKUP($D11,$B$2:$AB$7,27,0),'[1]AB3'!$A$7:$T$23,COLUMN(),0)</f>
        <v>1</v>
      </c>
      <c r="I11" s="93" t="s">
        <v>7</v>
      </c>
      <c r="J11" s="94"/>
      <c r="K11" s="52">
        <f>VLOOKUP(VLOOKUP($B11,$B$2:$AB$7,27,0)&amp;"-"&amp;VLOOKUP($D11,$B$2:$AB$7,27,0),'[1]AB3'!$A$7:$T$23,COLUMN(),0)</f>
        <v>3</v>
      </c>
      <c r="L11" s="53">
        <f>VLOOKUP(VLOOKUP($B11,$B$2:$AB$7,27,0)&amp;"-"&amp;VLOOKUP($D11,$B$2:$AB$7,27,0),'[1]AB3'!$A$7:$T$23,COLUMN(),0)</f>
        <v>1</v>
      </c>
      <c r="M11" s="93" t="s">
        <v>8</v>
      </c>
      <c r="N11" s="94"/>
      <c r="O11" s="52">
        <f>VLOOKUP(VLOOKUP($B11,$B$2:$AB$7,27,0)&amp;"-"&amp;VLOOKUP($D11,$B$2:$AB$7,27,0),'[1]AB3'!$A$7:$T$23,COLUMN(),0)</f>
        <v>0</v>
      </c>
      <c r="P11" s="53">
        <f>VLOOKUP(VLOOKUP($B11,$B$2:$AB$7,27,0)&amp;"-"&amp;VLOOKUP($D11,$B$2:$AB$7,27,0),'[1]AB3'!$A$7:$T$23,COLUMN(),0)</f>
        <v>0</v>
      </c>
      <c r="Q11" s="54" t="s">
        <v>9</v>
      </c>
      <c r="R11" s="51"/>
      <c r="S11" s="55">
        <f t="shared" si="1"/>
        <v>2</v>
      </c>
      <c r="T11" s="56">
        <f t="shared" si="2"/>
        <v>0</v>
      </c>
    </row>
    <row r="12" spans="1:20" ht="12.75">
      <c r="A12" s="57" t="s">
        <v>12</v>
      </c>
      <c r="B12" s="33" t="str">
        <f>IF(ISBLANK(B4),"",B4)</f>
        <v>Seidel/Lewandowski</v>
      </c>
      <c r="C12" s="58" t="s">
        <v>5</v>
      </c>
      <c r="D12" s="34" t="str">
        <f>IF(ISBLANK(B6),"",B6)</f>
        <v>Gdynia/Egermann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3</v>
      </c>
      <c r="L12" s="36">
        <v>0</v>
      </c>
      <c r="M12" s="88" t="s">
        <v>8</v>
      </c>
      <c r="N12" s="88"/>
      <c r="O12" s="35">
        <v>0</v>
      </c>
      <c r="P12" s="36">
        <v>0</v>
      </c>
      <c r="Q12" s="33" t="s">
        <v>9</v>
      </c>
      <c r="R12" s="34"/>
      <c r="S12" s="37">
        <f t="shared" si="1"/>
        <v>2</v>
      </c>
      <c r="T12" s="38">
        <f t="shared" si="2"/>
        <v>0</v>
      </c>
    </row>
    <row r="13" spans="1:20" ht="12.75">
      <c r="A13" s="59" t="s">
        <v>13</v>
      </c>
      <c r="B13" s="45" t="str">
        <f>IF(ISBLANK(B5),"",B5)</f>
        <v>Glüß/Fischer</v>
      </c>
      <c r="C13" s="41" t="s">
        <v>5</v>
      </c>
      <c r="D13" s="42" t="str">
        <f>IF(ISBLANK(B7),"",B7)</f>
        <v>Lüdtke/Schmidt</v>
      </c>
      <c r="E13" s="89" t="s">
        <v>6</v>
      </c>
      <c r="F13" s="89"/>
      <c r="G13" s="43">
        <v>3</v>
      </c>
      <c r="H13" s="44">
        <v>1</v>
      </c>
      <c r="I13" s="89" t="s">
        <v>7</v>
      </c>
      <c r="J13" s="89"/>
      <c r="K13" s="43">
        <v>3</v>
      </c>
      <c r="L13" s="44">
        <v>0</v>
      </c>
      <c r="M13" s="89" t="s">
        <v>8</v>
      </c>
      <c r="N13" s="89"/>
      <c r="O13" s="43">
        <v>0</v>
      </c>
      <c r="P13" s="44">
        <v>0</v>
      </c>
      <c r="Q13" s="45" t="s">
        <v>9</v>
      </c>
      <c r="R13" s="42"/>
      <c r="S13" s="46">
        <f t="shared" si="1"/>
        <v>2</v>
      </c>
      <c r="T13" s="47">
        <f t="shared" si="2"/>
        <v>0</v>
      </c>
    </row>
    <row r="14" spans="1:20" ht="12.75">
      <c r="A14" s="60" t="s">
        <v>14</v>
      </c>
      <c r="B14" s="54" t="str">
        <f>IF(ISBLANK(B2),"",B2)</f>
        <v>Meißner,J./Beekmann</v>
      </c>
      <c r="C14" s="50" t="s">
        <v>5</v>
      </c>
      <c r="D14" s="51" t="str">
        <f>IF(ISBLANK(B3),"",B3)</f>
        <v>Pfaffe, Fl./Janßen,A./Volkert</v>
      </c>
      <c r="E14" s="92" t="s">
        <v>6</v>
      </c>
      <c r="F14" s="92"/>
      <c r="G14" s="52">
        <v>1</v>
      </c>
      <c r="H14" s="53">
        <v>3</v>
      </c>
      <c r="I14" s="92" t="s">
        <v>7</v>
      </c>
      <c r="J14" s="92"/>
      <c r="K14" s="52">
        <v>2</v>
      </c>
      <c r="L14" s="53">
        <v>3</v>
      </c>
      <c r="M14" s="92" t="s">
        <v>8</v>
      </c>
      <c r="N14" s="92"/>
      <c r="O14" s="52">
        <v>0</v>
      </c>
      <c r="P14" s="53">
        <v>0</v>
      </c>
      <c r="Q14" s="54" t="s">
        <v>9</v>
      </c>
      <c r="R14" s="51"/>
      <c r="S14" s="55">
        <f t="shared" si="1"/>
        <v>0</v>
      </c>
      <c r="T14" s="56">
        <f t="shared" si="2"/>
        <v>2</v>
      </c>
    </row>
    <row r="15" spans="1:20" ht="12.75">
      <c r="A15" s="57" t="s">
        <v>15</v>
      </c>
      <c r="B15" s="33" t="str">
        <f>IF(ISBLANK(B3),"",B3)</f>
        <v>Pfaffe, Fl./Janßen,A./Volkert</v>
      </c>
      <c r="C15" s="58" t="s">
        <v>5</v>
      </c>
      <c r="D15" s="34" t="str">
        <f>IF(ISBLANK(B7),"",B7)</f>
        <v>Lüdtke/Schmidt</v>
      </c>
      <c r="E15" s="88" t="s">
        <v>6</v>
      </c>
      <c r="F15" s="88"/>
      <c r="G15" s="35">
        <v>3</v>
      </c>
      <c r="H15" s="36">
        <v>0</v>
      </c>
      <c r="I15" s="88" t="s">
        <v>7</v>
      </c>
      <c r="J15" s="88"/>
      <c r="K15" s="35">
        <v>3</v>
      </c>
      <c r="L15" s="36">
        <v>1</v>
      </c>
      <c r="M15" s="88" t="s">
        <v>8</v>
      </c>
      <c r="N15" s="88"/>
      <c r="O15" s="35">
        <v>0</v>
      </c>
      <c r="P15" s="36">
        <v>0</v>
      </c>
      <c r="Q15" s="33" t="s">
        <v>9</v>
      </c>
      <c r="R15" s="34"/>
      <c r="S15" s="37">
        <f t="shared" si="1"/>
        <v>2</v>
      </c>
      <c r="T15" s="38">
        <f t="shared" si="2"/>
        <v>0</v>
      </c>
    </row>
    <row r="16" spans="1:20" ht="12.75">
      <c r="A16" s="59" t="s">
        <v>16</v>
      </c>
      <c r="B16" s="45" t="str">
        <f>IF(ISBLANK(B4),"",B4)</f>
        <v>Seidel/Lewandowski</v>
      </c>
      <c r="C16" s="41" t="s">
        <v>5</v>
      </c>
      <c r="D16" s="42" t="str">
        <f>IF(ISBLANK(B2),"",B2)</f>
        <v>Meißner,J./Beekmann</v>
      </c>
      <c r="E16" s="89" t="s">
        <v>6</v>
      </c>
      <c r="F16" s="89"/>
      <c r="G16" s="43">
        <v>2</v>
      </c>
      <c r="H16" s="44">
        <v>3</v>
      </c>
      <c r="I16" s="89" t="s">
        <v>7</v>
      </c>
      <c r="J16" s="89"/>
      <c r="K16" s="43">
        <v>3</v>
      </c>
      <c r="L16" s="44">
        <v>1</v>
      </c>
      <c r="M16" s="89" t="s">
        <v>8</v>
      </c>
      <c r="N16" s="89"/>
      <c r="O16" s="43">
        <v>3</v>
      </c>
      <c r="P16" s="44">
        <v>1</v>
      </c>
      <c r="Q16" s="45" t="s">
        <v>9</v>
      </c>
      <c r="R16" s="42"/>
      <c r="S16" s="46">
        <f t="shared" si="1"/>
        <v>2</v>
      </c>
      <c r="T16" s="47">
        <f t="shared" si="2"/>
        <v>1</v>
      </c>
    </row>
    <row r="17" spans="1:20" ht="12.75">
      <c r="A17" s="60" t="s">
        <v>17</v>
      </c>
      <c r="B17" s="54" t="str">
        <f>IF(ISBLANK(B6),"",B6)</f>
        <v>Gdynia/Egermann</v>
      </c>
      <c r="C17" s="50" t="s">
        <v>5</v>
      </c>
      <c r="D17" s="51" t="str">
        <f>IF(ISBLANK(B5),"",B5)</f>
        <v>Glüß/Fischer</v>
      </c>
      <c r="E17" s="92" t="s">
        <v>6</v>
      </c>
      <c r="F17" s="92"/>
      <c r="G17" s="52">
        <v>0</v>
      </c>
      <c r="H17" s="53">
        <v>3</v>
      </c>
      <c r="I17" s="92" t="s">
        <v>7</v>
      </c>
      <c r="J17" s="92"/>
      <c r="K17" s="52">
        <v>0</v>
      </c>
      <c r="L17" s="53">
        <v>3</v>
      </c>
      <c r="M17" s="92" t="s">
        <v>8</v>
      </c>
      <c r="N17" s="92"/>
      <c r="O17" s="52">
        <v>0</v>
      </c>
      <c r="P17" s="53">
        <v>0</v>
      </c>
      <c r="Q17" s="54" t="s">
        <v>9</v>
      </c>
      <c r="R17" s="51"/>
      <c r="S17" s="55">
        <f t="shared" si="1"/>
        <v>0</v>
      </c>
      <c r="T17" s="56">
        <f t="shared" si="2"/>
        <v>2</v>
      </c>
    </row>
    <row r="18" spans="1:20" ht="12.75">
      <c r="A18" s="57" t="s">
        <v>18</v>
      </c>
      <c r="B18" s="33" t="str">
        <f>IF(ISBLANK(B6),"",B6)</f>
        <v>Gdynia/Egermann</v>
      </c>
      <c r="C18" s="58" t="s">
        <v>5</v>
      </c>
      <c r="D18" s="34" t="str">
        <f>IF(ISBLANK(B7),"",B7)</f>
        <v>Lüdtke/Schmidt</v>
      </c>
      <c r="E18" s="88" t="s">
        <v>6</v>
      </c>
      <c r="F18" s="88"/>
      <c r="G18" s="35">
        <v>0</v>
      </c>
      <c r="H18" s="36">
        <v>3</v>
      </c>
      <c r="I18" s="88" t="s">
        <v>7</v>
      </c>
      <c r="J18" s="88"/>
      <c r="K18" s="35">
        <v>0</v>
      </c>
      <c r="L18" s="36">
        <v>3</v>
      </c>
      <c r="M18" s="88" t="s">
        <v>8</v>
      </c>
      <c r="N18" s="88"/>
      <c r="O18" s="35"/>
      <c r="P18" s="36"/>
      <c r="Q18" s="33" t="s">
        <v>9</v>
      </c>
      <c r="R18" s="34"/>
      <c r="S18" s="37">
        <f t="shared" si="1"/>
        <v>0</v>
      </c>
      <c r="T18" s="38">
        <f t="shared" si="2"/>
        <v>2</v>
      </c>
    </row>
    <row r="19" spans="1:20" ht="12.75">
      <c r="A19" s="59" t="s">
        <v>19</v>
      </c>
      <c r="B19" s="45" t="str">
        <f>IF(ISBLANK(B3),"",B3)</f>
        <v>Pfaffe, Fl./Janßen,A./Volkert</v>
      </c>
      <c r="C19" s="41" t="s">
        <v>5</v>
      </c>
      <c r="D19" s="42" t="str">
        <f>IF(ISBLANK(B4),"",B4)</f>
        <v>Seidel/Lewandowski</v>
      </c>
      <c r="E19" s="89" t="s">
        <v>6</v>
      </c>
      <c r="F19" s="89"/>
      <c r="G19" s="43">
        <v>3</v>
      </c>
      <c r="H19" s="44">
        <v>0</v>
      </c>
      <c r="I19" s="89" t="s">
        <v>7</v>
      </c>
      <c r="J19" s="89"/>
      <c r="K19" s="43">
        <v>0</v>
      </c>
      <c r="L19" s="44">
        <v>3</v>
      </c>
      <c r="M19" s="89" t="s">
        <v>8</v>
      </c>
      <c r="N19" s="89"/>
      <c r="O19" s="43">
        <v>3</v>
      </c>
      <c r="P19" s="44">
        <v>2</v>
      </c>
      <c r="Q19" s="45" t="s">
        <v>9</v>
      </c>
      <c r="R19" s="42"/>
      <c r="S19" s="46">
        <f t="shared" si="1"/>
        <v>2</v>
      </c>
      <c r="T19" s="47">
        <f t="shared" si="2"/>
        <v>1</v>
      </c>
    </row>
    <row r="20" spans="1:20" ht="12.75">
      <c r="A20" s="60" t="s">
        <v>20</v>
      </c>
      <c r="B20" s="54" t="str">
        <f>IF(ISBLANK(B2),"",B2)</f>
        <v>Meißner,J./Beekmann</v>
      </c>
      <c r="C20" s="50" t="s">
        <v>5</v>
      </c>
      <c r="D20" s="51" t="str">
        <f>IF(ISBLANK(B5),"",B5)</f>
        <v>Glüß/Fischer</v>
      </c>
      <c r="E20" s="92" t="s">
        <v>6</v>
      </c>
      <c r="F20" s="92"/>
      <c r="G20" s="52">
        <v>3</v>
      </c>
      <c r="H20" s="53">
        <v>0</v>
      </c>
      <c r="I20" s="92" t="s">
        <v>7</v>
      </c>
      <c r="J20" s="92"/>
      <c r="K20" s="52">
        <v>0</v>
      </c>
      <c r="L20" s="53">
        <v>3</v>
      </c>
      <c r="M20" s="92" t="s">
        <v>8</v>
      </c>
      <c r="N20" s="92"/>
      <c r="O20" s="52">
        <v>0</v>
      </c>
      <c r="P20" s="53">
        <v>3</v>
      </c>
      <c r="Q20" s="54" t="s">
        <v>9</v>
      </c>
      <c r="R20" s="51"/>
      <c r="S20" s="55">
        <f t="shared" si="1"/>
        <v>1</v>
      </c>
      <c r="T20" s="56">
        <f t="shared" si="2"/>
        <v>2</v>
      </c>
    </row>
    <row r="21" spans="1:20" ht="12.75">
      <c r="A21" s="57" t="s">
        <v>21</v>
      </c>
      <c r="B21" s="33" t="str">
        <f>IF(ISBLANK(B2),"",B2)</f>
        <v>Meißner,J./Beekmann</v>
      </c>
      <c r="C21" s="58" t="s">
        <v>5</v>
      </c>
      <c r="D21" s="34" t="str">
        <f>IF(ISBLANK(B6),"",B6)</f>
        <v>Gdynia/Egermann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3</v>
      </c>
      <c r="L21" s="36">
        <v>0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1"/>
        <v>2</v>
      </c>
      <c r="T21" s="38">
        <f t="shared" si="2"/>
        <v>0</v>
      </c>
    </row>
    <row r="22" spans="1:20" ht="12.75">
      <c r="A22" s="59" t="s">
        <v>22</v>
      </c>
      <c r="B22" s="45" t="str">
        <f>IF(ISBLANK(B4),"",B4)</f>
        <v>Seidel/Lewandowski</v>
      </c>
      <c r="C22" s="41" t="s">
        <v>5</v>
      </c>
      <c r="D22" s="42" t="str">
        <f>IF(ISBLANK(B7),"",B7)</f>
        <v>Lüdtke/Schmidt</v>
      </c>
      <c r="E22" s="89" t="s">
        <v>6</v>
      </c>
      <c r="F22" s="89"/>
      <c r="G22" s="43">
        <v>3</v>
      </c>
      <c r="H22" s="44">
        <v>0</v>
      </c>
      <c r="I22" s="89" t="s">
        <v>7</v>
      </c>
      <c r="J22" s="89"/>
      <c r="K22" s="43">
        <v>3</v>
      </c>
      <c r="L22" s="44">
        <v>1</v>
      </c>
      <c r="M22" s="89" t="s">
        <v>8</v>
      </c>
      <c r="N22" s="89"/>
      <c r="O22" s="43"/>
      <c r="P22" s="44"/>
      <c r="Q22" s="45" t="s">
        <v>9</v>
      </c>
      <c r="R22" s="42"/>
      <c r="S22" s="46">
        <f t="shared" si="1"/>
        <v>2</v>
      </c>
      <c r="T22" s="47">
        <f t="shared" si="2"/>
        <v>0</v>
      </c>
    </row>
    <row r="23" spans="1:20" ht="12.75">
      <c r="A23" s="60" t="s">
        <v>23</v>
      </c>
      <c r="B23" s="54" t="str">
        <f>IF(ISBLANK(B5),"",B5)</f>
        <v>Glüß/Fischer</v>
      </c>
      <c r="C23" s="50" t="s">
        <v>5</v>
      </c>
      <c r="D23" s="51" t="str">
        <f>IF(ISBLANK(B3),"",B3)</f>
        <v>Pfaffe, Fl./Janßen,A./Volkert</v>
      </c>
      <c r="E23" s="92" t="s">
        <v>6</v>
      </c>
      <c r="F23" s="92"/>
      <c r="G23" s="52">
        <v>0</v>
      </c>
      <c r="H23" s="53">
        <v>3</v>
      </c>
      <c r="I23" s="92" t="s">
        <v>7</v>
      </c>
      <c r="J23" s="92"/>
      <c r="K23" s="52">
        <v>0</v>
      </c>
      <c r="L23" s="53">
        <v>3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1"/>
        <v>0</v>
      </c>
      <c r="T23" s="56">
        <f t="shared" si="2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F20" sqref="F20"/>
    </sheetView>
  </sheetViews>
  <sheetFormatPr defaultColWidth="11.421875" defaultRowHeight="12.75"/>
  <cols>
    <col min="1" max="1" width="9.28125" style="1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1" customWidth="1"/>
    <col min="6" max="7" width="4.00390625" style="65" customWidth="1"/>
    <col min="8" max="8" width="7.57421875" style="1" customWidth="1"/>
    <col min="9" max="9" width="7.421875" style="1" customWidth="1"/>
    <col min="10" max="16384" width="11.421875" style="1" customWidth="1"/>
  </cols>
  <sheetData>
    <row r="1" spans="1:9" ht="46.5" customHeight="1">
      <c r="A1" s="97" t="s">
        <v>51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8" t="s">
        <v>41</v>
      </c>
      <c r="B2" s="99" t="s">
        <v>115</v>
      </c>
      <c r="C2" s="95" t="s">
        <v>5</v>
      </c>
      <c r="D2" s="96" t="s">
        <v>116</v>
      </c>
      <c r="E2" s="62" t="s">
        <v>42</v>
      </c>
      <c r="F2" s="63">
        <v>1</v>
      </c>
      <c r="G2" s="64">
        <v>3</v>
      </c>
      <c r="H2" s="100">
        <f>IF(ISBLANK(F2),"",IF(F2&gt;G2,1,0)+IF(F3&gt;G3,1,0)+IF(F4&gt;G4,1,0))</f>
        <v>0</v>
      </c>
      <c r="I2" s="101">
        <f>IF(ISBLANK(F2),"",IF(G2&gt;F2,1,0)+IF(G3&gt;F3,1,0)+IF(G4&gt;F4,1,0))</f>
        <v>2</v>
      </c>
    </row>
    <row r="3" spans="1:9" ht="12.75">
      <c r="A3" s="98"/>
      <c r="B3" s="99"/>
      <c r="C3" s="95"/>
      <c r="D3" s="96"/>
      <c r="E3" s="62" t="s">
        <v>43</v>
      </c>
      <c r="F3" s="63">
        <v>0</v>
      </c>
      <c r="G3" s="64">
        <v>3</v>
      </c>
      <c r="H3" s="100"/>
      <c r="I3" s="101"/>
    </row>
    <row r="4" spans="1:9" ht="12.75">
      <c r="A4" s="98"/>
      <c r="B4" s="99"/>
      <c r="C4" s="95"/>
      <c r="D4" s="96"/>
      <c r="E4" s="62" t="s">
        <v>8</v>
      </c>
      <c r="F4" s="63"/>
      <c r="G4" s="64"/>
      <c r="H4" s="100"/>
      <c r="I4" s="101"/>
    </row>
    <row r="5" spans="1:9" ht="12.75">
      <c r="A5" s="102">
        <v>3</v>
      </c>
      <c r="B5" s="99" t="s">
        <v>89</v>
      </c>
      <c r="C5" s="95" t="s">
        <v>5</v>
      </c>
      <c r="D5" s="96" t="s">
        <v>90</v>
      </c>
      <c r="E5" s="62" t="s">
        <v>42</v>
      </c>
      <c r="F5" s="63">
        <v>3</v>
      </c>
      <c r="G5" s="64">
        <v>1</v>
      </c>
      <c r="H5" s="100">
        <f>IF(ISBLANK(F5),"",IF(F5&gt;G5,1,0)+IF(F6&gt;G6,1,0)+IF(F7&gt;G7,1,0))</f>
        <v>2</v>
      </c>
      <c r="I5" s="101">
        <f>IF(ISBLANK(F5),"",IF(G5&gt;F5,1,0)+IF(G6&gt;F6,1,0)+IF(G7&gt;F7,1,0))</f>
        <v>0</v>
      </c>
    </row>
    <row r="6" spans="1:9" ht="12.75">
      <c r="A6" s="102"/>
      <c r="B6" s="99"/>
      <c r="C6" s="95"/>
      <c r="D6" s="96"/>
      <c r="E6" s="62" t="s">
        <v>43</v>
      </c>
      <c r="F6" s="63">
        <v>3</v>
      </c>
      <c r="G6" s="64">
        <v>0</v>
      </c>
      <c r="H6" s="100"/>
      <c r="I6" s="101"/>
    </row>
    <row r="7" spans="1:9" ht="12.75">
      <c r="A7" s="102"/>
      <c r="B7" s="99"/>
      <c r="C7" s="95"/>
      <c r="D7" s="96"/>
      <c r="E7" s="62" t="s">
        <v>8</v>
      </c>
      <c r="F7" s="63"/>
      <c r="G7" s="64"/>
      <c r="H7" s="100"/>
      <c r="I7" s="101"/>
    </row>
    <row r="8" spans="1:9" ht="12.75">
      <c r="A8" s="102">
        <v>5</v>
      </c>
      <c r="B8" s="99" t="s">
        <v>70</v>
      </c>
      <c r="C8" s="95" t="s">
        <v>5</v>
      </c>
      <c r="D8" s="96" t="s">
        <v>71</v>
      </c>
      <c r="E8" s="62" t="s">
        <v>42</v>
      </c>
      <c r="F8" s="63">
        <v>0</v>
      </c>
      <c r="G8" s="64">
        <v>3</v>
      </c>
      <c r="H8" s="100">
        <f>IF(ISBLANK(F8),"",IF(F8&gt;G8,1,0)+IF(F9&gt;G9,1,0)+IF(F10&gt;G10,1,0))</f>
        <v>0</v>
      </c>
      <c r="I8" s="101">
        <f>IF(ISBLANK(F8),"",IF(G8&gt;F8,1,0)+IF(G9&gt;F9,1,0)+IF(G10&gt;F10,1,0))</f>
        <v>2</v>
      </c>
    </row>
    <row r="9" spans="1:9" ht="12.75">
      <c r="A9" s="102"/>
      <c r="B9" s="99"/>
      <c r="C9" s="95"/>
      <c r="D9" s="96"/>
      <c r="E9" s="62" t="s">
        <v>43</v>
      </c>
      <c r="F9" s="63">
        <v>0</v>
      </c>
      <c r="G9" s="64">
        <v>3</v>
      </c>
      <c r="H9" s="100"/>
      <c r="I9" s="101"/>
    </row>
    <row r="10" spans="1:9" ht="12.75">
      <c r="A10" s="102"/>
      <c r="B10" s="99"/>
      <c r="C10" s="95"/>
      <c r="D10" s="96"/>
      <c r="E10" s="62" t="s">
        <v>8</v>
      </c>
      <c r="F10" s="63"/>
      <c r="G10" s="64"/>
      <c r="H10" s="100"/>
      <c r="I10" s="101"/>
    </row>
    <row r="11" spans="1:9" ht="12.75">
      <c r="A11" s="102">
        <v>7</v>
      </c>
      <c r="B11" s="99" t="s">
        <v>111</v>
      </c>
      <c r="C11" s="95" t="s">
        <v>5</v>
      </c>
      <c r="D11" s="96" t="s">
        <v>112</v>
      </c>
      <c r="E11" s="62" t="s">
        <v>42</v>
      </c>
      <c r="F11" s="63">
        <v>3</v>
      </c>
      <c r="G11" s="64">
        <v>1</v>
      </c>
      <c r="H11" s="100">
        <f>IF(ISBLANK(F11),"",IF(F11&gt;G11,1,0)+IF(F12&gt;G12,1,0)+IF(F13&gt;G13,1,0))</f>
        <v>2</v>
      </c>
      <c r="I11" s="101">
        <f>IF(ISBLANK(F11),"",IF(G11&gt;F11,1,0)+IF(G12&gt;F12,1,0)+IF(G13&gt;F13,1,0))</f>
        <v>0</v>
      </c>
    </row>
    <row r="12" spans="1:9" ht="12.75">
      <c r="A12" s="102"/>
      <c r="B12" s="99"/>
      <c r="C12" s="95"/>
      <c r="D12" s="96"/>
      <c r="E12" s="62" t="s">
        <v>43</v>
      </c>
      <c r="F12" s="63">
        <v>3</v>
      </c>
      <c r="G12" s="64">
        <v>0</v>
      </c>
      <c r="H12" s="100"/>
      <c r="I12" s="101"/>
    </row>
    <row r="13" spans="1:9" ht="12.75">
      <c r="A13" s="102"/>
      <c r="B13" s="99"/>
      <c r="C13" s="95"/>
      <c r="D13" s="96"/>
      <c r="E13" s="62" t="s">
        <v>8</v>
      </c>
      <c r="F13" s="63"/>
      <c r="G13" s="64"/>
      <c r="H13" s="100"/>
      <c r="I13" s="101"/>
    </row>
    <row r="14" spans="1:9" ht="12.75">
      <c r="A14" s="102">
        <v>9</v>
      </c>
      <c r="B14" s="99" t="s">
        <v>55</v>
      </c>
      <c r="C14" s="95" t="s">
        <v>5</v>
      </c>
      <c r="D14" s="96" t="s">
        <v>72</v>
      </c>
      <c r="E14" s="62" t="s">
        <v>42</v>
      </c>
      <c r="F14" s="63">
        <v>0</v>
      </c>
      <c r="G14" s="64">
        <v>3</v>
      </c>
      <c r="H14" s="100">
        <f>IF(ISBLANK(F14),"",IF(F14&gt;G14,1,0)+IF(F15&gt;G15,1,0)+IF(F16&gt;G16,1,0))</f>
        <v>0</v>
      </c>
      <c r="I14" s="101">
        <f>IF(ISBLANK(F14),"",IF(G14&gt;F14,1,0)+IF(G15&gt;F15,1,0)+IF(G16&gt;F16,1,0))</f>
        <v>2</v>
      </c>
    </row>
    <row r="15" spans="1:10" ht="12.75">
      <c r="A15" s="102"/>
      <c r="B15" s="99"/>
      <c r="C15" s="95"/>
      <c r="D15" s="96"/>
      <c r="E15" s="62" t="s">
        <v>43</v>
      </c>
      <c r="F15" s="63">
        <v>0</v>
      </c>
      <c r="G15" s="64">
        <v>3</v>
      </c>
      <c r="H15" s="100"/>
      <c r="I15" s="101"/>
      <c r="J15" s="66" t="s">
        <v>56</v>
      </c>
    </row>
    <row r="16" spans="1:9" ht="12.75">
      <c r="A16" s="102"/>
      <c r="B16" s="99"/>
      <c r="C16" s="95"/>
      <c r="D16" s="96"/>
      <c r="E16" s="62" t="s">
        <v>8</v>
      </c>
      <c r="F16" s="63"/>
      <c r="G16" s="64"/>
      <c r="H16" s="100"/>
      <c r="I16" s="101"/>
    </row>
    <row r="17" spans="1:9" ht="12.75">
      <c r="A17" s="102">
        <v>11</v>
      </c>
      <c r="B17" s="99" t="s">
        <v>119</v>
      </c>
      <c r="C17" s="95" t="s">
        <v>5</v>
      </c>
      <c r="D17" s="96" t="s">
        <v>120</v>
      </c>
      <c r="E17" s="62" t="s">
        <v>42</v>
      </c>
      <c r="F17" s="63">
        <v>3</v>
      </c>
      <c r="G17" s="64">
        <v>1</v>
      </c>
      <c r="H17" s="100">
        <f>IF(ISBLANK(F17),"",IF(F17&gt;G17,1,0)+IF(F18&gt;G18,1,0)+IF(F19&gt;G19,1,0))</f>
        <v>2</v>
      </c>
      <c r="I17" s="101">
        <f>IF(ISBLANK(F17),"",IF(G17&gt;F17,1,0)+IF(G18&gt;F18,1,0)+IF(G19&gt;F19,1,0))</f>
        <v>1</v>
      </c>
    </row>
    <row r="18" spans="1:9" ht="12.75">
      <c r="A18" s="102"/>
      <c r="B18" s="99"/>
      <c r="C18" s="95"/>
      <c r="D18" s="96"/>
      <c r="E18" s="62" t="s">
        <v>43</v>
      </c>
      <c r="F18" s="63">
        <v>1</v>
      </c>
      <c r="G18" s="64">
        <v>3</v>
      </c>
      <c r="H18" s="100"/>
      <c r="I18" s="101"/>
    </row>
    <row r="19" spans="1:9" ht="12.75">
      <c r="A19" s="102"/>
      <c r="B19" s="99"/>
      <c r="C19" s="95"/>
      <c r="D19" s="96"/>
      <c r="E19" s="62" t="s">
        <v>8</v>
      </c>
      <c r="F19" s="63">
        <v>3</v>
      </c>
      <c r="G19" s="64">
        <v>0</v>
      </c>
      <c r="H19" s="100"/>
      <c r="I19" s="101"/>
    </row>
    <row r="20" spans="1:9" ht="12.75">
      <c r="A20" s="102">
        <v>13</v>
      </c>
      <c r="B20" s="99" t="s">
        <v>75</v>
      </c>
      <c r="C20" s="95" t="s">
        <v>5</v>
      </c>
      <c r="D20" s="96" t="s">
        <v>76</v>
      </c>
      <c r="E20" s="62" t="s">
        <v>42</v>
      </c>
      <c r="F20" s="63">
        <v>3</v>
      </c>
      <c r="G20" s="64">
        <v>0</v>
      </c>
      <c r="H20" s="100">
        <f>IF(ISBLANK(F20),"",IF(F20&gt;G20,1,0)+IF(F21&gt;G21,1,0)+IF(F22&gt;G22,1,0))</f>
        <v>2</v>
      </c>
      <c r="I20" s="101">
        <f>IF(ISBLANK(F20),"",IF(G20&gt;F20,1,0)+IF(G21&gt;F21,1,0)+IF(G22&gt;F22,1,0))</f>
        <v>0</v>
      </c>
    </row>
    <row r="21" spans="1:10" ht="12.75">
      <c r="A21" s="102"/>
      <c r="B21" s="99"/>
      <c r="C21" s="95"/>
      <c r="D21" s="96"/>
      <c r="E21" s="62" t="s">
        <v>43</v>
      </c>
      <c r="F21" s="63">
        <v>3</v>
      </c>
      <c r="G21" s="64">
        <v>0</v>
      </c>
      <c r="H21" s="100"/>
      <c r="I21" s="101"/>
      <c r="J21" s="66" t="s">
        <v>54</v>
      </c>
    </row>
    <row r="22" spans="1:9" ht="12.75">
      <c r="A22" s="102"/>
      <c r="B22" s="99"/>
      <c r="C22" s="95"/>
      <c r="D22" s="96"/>
      <c r="E22" s="62" t="s">
        <v>8</v>
      </c>
      <c r="F22" s="63"/>
      <c r="G22" s="64"/>
      <c r="H22" s="100"/>
      <c r="I22" s="101"/>
    </row>
    <row r="23" spans="1:9" ht="12.75">
      <c r="A23" s="102">
        <v>15</v>
      </c>
      <c r="B23" s="99" t="s">
        <v>95</v>
      </c>
      <c r="C23" s="95" t="s">
        <v>5</v>
      </c>
      <c r="D23" s="96" t="s">
        <v>96</v>
      </c>
      <c r="E23" s="62" t="s">
        <v>42</v>
      </c>
      <c r="F23" s="63">
        <v>2</v>
      </c>
      <c r="G23" s="64">
        <v>3</v>
      </c>
      <c r="H23" s="100">
        <f>IF(ISBLANK(F23),"",IF(F23&gt;G23,1,0)+IF(F24&gt;G24,1,0)+IF(F25&gt;G25,1,0))</f>
        <v>2</v>
      </c>
      <c r="I23" s="101">
        <f>IF(ISBLANK(F23),"",IF(G23&gt;F23,1,0)+IF(G24&gt;F24,1,0)+IF(G25&gt;F25,1,0))</f>
        <v>1</v>
      </c>
    </row>
    <row r="24" spans="1:9" ht="12.75">
      <c r="A24" s="102"/>
      <c r="B24" s="99"/>
      <c r="C24" s="95"/>
      <c r="D24" s="96"/>
      <c r="E24" s="62" t="s">
        <v>43</v>
      </c>
      <c r="F24" s="63">
        <v>3</v>
      </c>
      <c r="G24" s="64">
        <v>0</v>
      </c>
      <c r="H24" s="100"/>
      <c r="I24" s="101"/>
    </row>
    <row r="25" spans="1:9" ht="12.75">
      <c r="A25" s="102"/>
      <c r="B25" s="99"/>
      <c r="C25" s="95"/>
      <c r="D25" s="96"/>
      <c r="E25" s="62" t="s">
        <v>8</v>
      </c>
      <c r="F25" s="63">
        <v>3</v>
      </c>
      <c r="G25" s="64">
        <v>0</v>
      </c>
      <c r="H25" s="100"/>
      <c r="I25" s="101"/>
    </row>
    <row r="26" spans="1:9" ht="12.75">
      <c r="A26" s="102">
        <v>17</v>
      </c>
      <c r="B26" s="99" t="s">
        <v>85</v>
      </c>
      <c r="C26" s="95" t="s">
        <v>5</v>
      </c>
      <c r="D26" s="96" t="s">
        <v>86</v>
      </c>
      <c r="E26" s="62" t="s">
        <v>42</v>
      </c>
      <c r="F26" s="63">
        <v>0</v>
      </c>
      <c r="G26" s="64">
        <v>3</v>
      </c>
      <c r="H26" s="100">
        <f>IF(ISBLANK(F26),"",IF(F26&gt;G26,1,0)+IF(F27&gt;G27,1,0)+IF(F28&gt;G28,1,0))</f>
        <v>0</v>
      </c>
      <c r="I26" s="101">
        <f>IF(ISBLANK(F26),"",IF(G26&gt;F26,1,0)+IF(G27&gt;F27,1,0)+IF(G28&gt;F28,1,0))</f>
        <v>2</v>
      </c>
    </row>
    <row r="27" spans="1:10" ht="12.75">
      <c r="A27" s="102"/>
      <c r="B27" s="99"/>
      <c r="C27" s="95"/>
      <c r="D27" s="96"/>
      <c r="E27" s="62" t="s">
        <v>43</v>
      </c>
      <c r="F27" s="63">
        <v>0</v>
      </c>
      <c r="G27" s="64">
        <v>3</v>
      </c>
      <c r="H27" s="100"/>
      <c r="I27" s="101"/>
      <c r="J27" s="66" t="s">
        <v>54</v>
      </c>
    </row>
    <row r="28" spans="1:9" ht="12.75">
      <c r="A28" s="102"/>
      <c r="B28" s="99"/>
      <c r="C28" s="95"/>
      <c r="D28" s="96"/>
      <c r="E28" s="62" t="s">
        <v>8</v>
      </c>
      <c r="F28" s="63"/>
      <c r="G28" s="64"/>
      <c r="H28" s="100"/>
      <c r="I28" s="101"/>
    </row>
    <row r="29" spans="1:9" ht="12.75">
      <c r="A29" s="102">
        <v>19</v>
      </c>
      <c r="B29" s="99" t="s">
        <v>64</v>
      </c>
      <c r="C29" s="95" t="s">
        <v>5</v>
      </c>
      <c r="D29" s="96" t="s">
        <v>65</v>
      </c>
      <c r="E29" s="62" t="s">
        <v>42</v>
      </c>
      <c r="F29" s="63">
        <v>3</v>
      </c>
      <c r="G29" s="64">
        <v>0</v>
      </c>
      <c r="H29" s="100">
        <f>IF(ISBLANK(F29),"",IF(F29&gt;G29,1,0)+IF(F30&gt;G30,1,0)+IF(F31&gt;G31,1,0))</f>
        <v>2</v>
      </c>
      <c r="I29" s="101">
        <f>IF(ISBLANK(F29),"",IF(G29&gt;F29,1,0)+IF(G30&gt;F30,1,0)+IF(G31&gt;F31,1,0))</f>
        <v>0</v>
      </c>
    </row>
    <row r="30" spans="1:10" ht="12.75">
      <c r="A30" s="102"/>
      <c r="B30" s="99"/>
      <c r="C30" s="95"/>
      <c r="D30" s="96"/>
      <c r="E30" s="62" t="s">
        <v>43</v>
      </c>
      <c r="F30" s="63">
        <v>3</v>
      </c>
      <c r="G30" s="64">
        <v>0</v>
      </c>
      <c r="H30" s="100"/>
      <c r="I30" s="101"/>
      <c r="J30" s="66" t="s">
        <v>54</v>
      </c>
    </row>
    <row r="31" spans="1:9" ht="12.75">
      <c r="A31" s="102"/>
      <c r="B31" s="99"/>
      <c r="C31" s="95"/>
      <c r="D31" s="96"/>
      <c r="E31" s="62" t="s">
        <v>8</v>
      </c>
      <c r="F31" s="63"/>
      <c r="G31" s="64"/>
      <c r="H31" s="100"/>
      <c r="I31" s="101"/>
    </row>
    <row r="32" spans="1:9" ht="12.75">
      <c r="A32" s="102">
        <v>21</v>
      </c>
      <c r="B32" s="99"/>
      <c r="C32" s="95" t="s">
        <v>5</v>
      </c>
      <c r="D32" s="96"/>
      <c r="E32" s="62" t="s">
        <v>42</v>
      </c>
      <c r="F32" s="63"/>
      <c r="G32" s="64"/>
      <c r="H32" s="100">
        <f>IF(ISBLANK(F32),"",IF(F32&gt;G32,1,0)+IF(F33&gt;G33,1,0)+IF(F34&gt;G34,1,0))</f>
      </c>
      <c r="I32" s="101">
        <f>IF(ISBLANK(F32),"",IF(G32&gt;F32,1,0)+IF(G33&gt;F33,1,0)+IF(G34&gt;F34,1,0))</f>
      </c>
    </row>
    <row r="33" spans="1:9" ht="12.75">
      <c r="A33" s="102"/>
      <c r="B33" s="99"/>
      <c r="C33" s="95"/>
      <c r="D33" s="96"/>
      <c r="E33" s="62" t="s">
        <v>43</v>
      </c>
      <c r="F33" s="63"/>
      <c r="G33" s="64"/>
      <c r="H33" s="100"/>
      <c r="I33" s="101"/>
    </row>
    <row r="34" spans="1:9" ht="12.75">
      <c r="A34" s="102"/>
      <c r="B34" s="99"/>
      <c r="C34" s="95"/>
      <c r="D34" s="96"/>
      <c r="E34" s="62" t="s">
        <v>8</v>
      </c>
      <c r="F34" s="63"/>
      <c r="G34" s="64"/>
      <c r="H34" s="100"/>
      <c r="I34" s="101"/>
    </row>
    <row r="35" spans="1:9" ht="12.75">
      <c r="A35" s="102">
        <v>23</v>
      </c>
      <c r="B35" s="99"/>
      <c r="C35" s="95" t="s">
        <v>5</v>
      </c>
      <c r="D35" s="96"/>
      <c r="E35" s="62" t="s">
        <v>42</v>
      </c>
      <c r="F35" s="63"/>
      <c r="G35" s="64"/>
      <c r="H35" s="100">
        <f>IF(ISBLANK(F35),"",IF(F35&gt;G35,1,0)+IF(F36&gt;G36,1,0)+IF(F37&gt;G37,1,0))</f>
      </c>
      <c r="I35" s="101">
        <f>IF(ISBLANK(F35),"",IF(G35&gt;F35,1,0)+IF(G36&gt;F36,1,0)+IF(G37&gt;F37,1,0))</f>
      </c>
    </row>
    <row r="36" spans="1:9" ht="12.75">
      <c r="A36" s="102"/>
      <c r="B36" s="99"/>
      <c r="C36" s="95"/>
      <c r="D36" s="96"/>
      <c r="E36" s="62" t="s">
        <v>43</v>
      </c>
      <c r="F36" s="63"/>
      <c r="G36" s="64"/>
      <c r="H36" s="100"/>
      <c r="I36" s="101"/>
    </row>
    <row r="37" spans="1:9" ht="12.75">
      <c r="A37" s="102"/>
      <c r="B37" s="99"/>
      <c r="C37" s="95"/>
      <c r="D37" s="96"/>
      <c r="E37" s="62" t="s">
        <v>8</v>
      </c>
      <c r="F37" s="63"/>
      <c r="G37" s="64"/>
      <c r="H37" s="100"/>
      <c r="I37" s="101"/>
    </row>
    <row r="38" spans="1:9" ht="12.75">
      <c r="A38" s="102">
        <v>25</v>
      </c>
      <c r="B38" s="99"/>
      <c r="C38" s="95" t="s">
        <v>5</v>
      </c>
      <c r="D38" s="96"/>
      <c r="E38" s="62" t="s">
        <v>42</v>
      </c>
      <c r="F38" s="63"/>
      <c r="G38" s="64"/>
      <c r="H38" s="100">
        <f>IF(ISBLANK(F38),"",IF(F38&gt;G38,1,0)+IF(F39&gt;G39,1,0)+IF(F40&gt;G40,1,0))</f>
      </c>
      <c r="I38" s="101">
        <f>IF(ISBLANK(F38),"",IF(G38&gt;F38,1,0)+IF(G39&gt;F39,1,0)+IF(G40&gt;F40,1,0))</f>
      </c>
    </row>
    <row r="39" spans="1:9" ht="12.75">
      <c r="A39" s="102"/>
      <c r="B39" s="99"/>
      <c r="C39" s="95"/>
      <c r="D39" s="96"/>
      <c r="E39" s="62" t="s">
        <v>43</v>
      </c>
      <c r="F39" s="63"/>
      <c r="G39" s="64"/>
      <c r="H39" s="100"/>
      <c r="I39" s="101"/>
    </row>
    <row r="40" spans="1:9" ht="12.75">
      <c r="A40" s="102"/>
      <c r="B40" s="99"/>
      <c r="C40" s="95"/>
      <c r="D40" s="96"/>
      <c r="E40" s="62" t="s">
        <v>8</v>
      </c>
      <c r="F40" s="63"/>
      <c r="G40" s="64"/>
      <c r="H40" s="100"/>
      <c r="I40" s="101"/>
    </row>
    <row r="41" spans="1:9" ht="12.75">
      <c r="A41" s="102">
        <v>27</v>
      </c>
      <c r="B41" s="99"/>
      <c r="C41" s="95" t="s">
        <v>5</v>
      </c>
      <c r="D41" s="96"/>
      <c r="E41" s="62" t="s">
        <v>42</v>
      </c>
      <c r="F41" s="63"/>
      <c r="G41" s="64"/>
      <c r="H41" s="100">
        <f>IF(ISBLANK(F41),"",IF(F41&gt;G41,1,0)+IF(F42&gt;G42,1,0)+IF(F43&gt;G43,1,0))</f>
      </c>
      <c r="I41" s="101">
        <f>IF(ISBLANK(F41),"",IF(G41&gt;F41,1,0)+IF(G42&gt;F42,1,0)+IF(G43&gt;F43,1,0))</f>
      </c>
    </row>
    <row r="42" spans="1:9" ht="12.75">
      <c r="A42" s="102"/>
      <c r="B42" s="99"/>
      <c r="C42" s="95"/>
      <c r="D42" s="96"/>
      <c r="E42" s="62" t="s">
        <v>43</v>
      </c>
      <c r="F42" s="63"/>
      <c r="G42" s="64"/>
      <c r="H42" s="100"/>
      <c r="I42" s="101"/>
    </row>
    <row r="43" spans="1:9" ht="12.75">
      <c r="A43" s="102"/>
      <c r="B43" s="99"/>
      <c r="C43" s="95"/>
      <c r="D43" s="96"/>
      <c r="E43" s="62" t="s">
        <v>8</v>
      </c>
      <c r="F43" s="63"/>
      <c r="G43" s="64"/>
      <c r="H43" s="100"/>
      <c r="I43" s="101"/>
    </row>
    <row r="44" spans="1:9" ht="12.75">
      <c r="A44" s="102">
        <v>29</v>
      </c>
      <c r="B44" s="99"/>
      <c r="C44" s="95" t="s">
        <v>5</v>
      </c>
      <c r="D44" s="96"/>
      <c r="E44" s="62" t="s">
        <v>42</v>
      </c>
      <c r="F44" s="63"/>
      <c r="G44" s="64"/>
      <c r="H44" s="100">
        <f>IF(ISBLANK(F44),"",IF(F44&gt;G44,1,0)+IF(F45&gt;G45,1,0)+IF(F46&gt;G46,1,0))</f>
      </c>
      <c r="I44" s="101">
        <f>IF(ISBLANK(F44),"",IF(G44&gt;F44,1,0)+IF(G45&gt;F45,1,0)+IF(G46&gt;F46,1,0))</f>
      </c>
    </row>
    <row r="45" spans="1:9" ht="12.75">
      <c r="A45" s="102"/>
      <c r="B45" s="99"/>
      <c r="C45" s="95"/>
      <c r="D45" s="96"/>
      <c r="E45" s="62" t="s">
        <v>43</v>
      </c>
      <c r="F45" s="63"/>
      <c r="G45" s="64"/>
      <c r="H45" s="100"/>
      <c r="I45" s="101"/>
    </row>
    <row r="46" spans="1:9" ht="12.75">
      <c r="A46" s="102"/>
      <c r="B46" s="99"/>
      <c r="C46" s="95"/>
      <c r="D46" s="96"/>
      <c r="E46" s="62" t="s">
        <v>8</v>
      </c>
      <c r="F46" s="63"/>
      <c r="G46" s="64"/>
      <c r="H46" s="100"/>
      <c r="I46" s="101"/>
    </row>
    <row r="47" spans="1:9" ht="12.75">
      <c r="A47" s="102">
        <v>31</v>
      </c>
      <c r="B47" s="99"/>
      <c r="C47" s="95" t="s">
        <v>5</v>
      </c>
      <c r="D47" s="96"/>
      <c r="E47" s="62" t="s">
        <v>42</v>
      </c>
      <c r="F47" s="63"/>
      <c r="G47" s="64"/>
      <c r="H47" s="100">
        <f>IF(ISBLANK(F47),"",IF(F47&gt;G47,1,0)+IF(F48&gt;G48,1,0)+IF(F49&gt;G49,1,0))</f>
      </c>
      <c r="I47" s="101">
        <f>IF(ISBLANK(F47),"",IF(G47&gt;F47,1,0)+IF(G48&gt;F48,1,0)+IF(G49&gt;F49,1,0))</f>
      </c>
    </row>
    <row r="48" spans="1:9" ht="12.75">
      <c r="A48" s="102"/>
      <c r="B48" s="99"/>
      <c r="C48" s="95"/>
      <c r="D48" s="96"/>
      <c r="E48" s="62" t="s">
        <v>43</v>
      </c>
      <c r="F48" s="63"/>
      <c r="G48" s="64"/>
      <c r="H48" s="100"/>
      <c r="I48" s="101"/>
    </row>
    <row r="49" spans="1:9" ht="12.75">
      <c r="A49" s="102"/>
      <c r="B49" s="99"/>
      <c r="C49" s="95"/>
      <c r="D49" s="96"/>
      <c r="E49" s="62" t="s">
        <v>8</v>
      </c>
      <c r="F49" s="63"/>
      <c r="G49" s="64"/>
      <c r="H49" s="100"/>
      <c r="I49" s="101"/>
    </row>
  </sheetData>
  <mergeCells count="97">
    <mergeCell ref="D5:D7"/>
    <mergeCell ref="A1:I1"/>
    <mergeCell ref="A2:A4"/>
    <mergeCell ref="B2:B4"/>
    <mergeCell ref="C2:C4"/>
    <mergeCell ref="D2:D4"/>
    <mergeCell ref="H2:H4"/>
    <mergeCell ref="I2:I4"/>
    <mergeCell ref="H5:H7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A11:A13"/>
    <mergeCell ref="B11:B13"/>
    <mergeCell ref="C11:C13"/>
    <mergeCell ref="D11:D13"/>
    <mergeCell ref="H17:H19"/>
    <mergeCell ref="I17:I19"/>
    <mergeCell ref="A14:A16"/>
    <mergeCell ref="B14:B16"/>
    <mergeCell ref="C14:C16"/>
    <mergeCell ref="D14:D16"/>
    <mergeCell ref="H11:H13"/>
    <mergeCell ref="I11:I13"/>
    <mergeCell ref="H14:H16"/>
    <mergeCell ref="I14:I16"/>
    <mergeCell ref="H20:H22"/>
    <mergeCell ref="I20:I22"/>
    <mergeCell ref="A17:A19"/>
    <mergeCell ref="B17:B19"/>
    <mergeCell ref="A20:A22"/>
    <mergeCell ref="B20:B22"/>
    <mergeCell ref="C20:C22"/>
    <mergeCell ref="D20:D22"/>
    <mergeCell ref="C17:C19"/>
    <mergeCell ref="D17:D19"/>
    <mergeCell ref="A23:A25"/>
    <mergeCell ref="B23:B25"/>
    <mergeCell ref="C23:C25"/>
    <mergeCell ref="D23:D25"/>
    <mergeCell ref="H29:H31"/>
    <mergeCell ref="I29:I31"/>
    <mergeCell ref="A26:A28"/>
    <mergeCell ref="B26:B28"/>
    <mergeCell ref="C26:C28"/>
    <mergeCell ref="D26:D28"/>
    <mergeCell ref="H23:H25"/>
    <mergeCell ref="I23:I25"/>
    <mergeCell ref="H26:H28"/>
    <mergeCell ref="I26:I28"/>
    <mergeCell ref="H32:H34"/>
    <mergeCell ref="I32:I34"/>
    <mergeCell ref="A29:A31"/>
    <mergeCell ref="B29:B31"/>
    <mergeCell ref="A32:A34"/>
    <mergeCell ref="B32:B34"/>
    <mergeCell ref="C32:C34"/>
    <mergeCell ref="D32:D34"/>
    <mergeCell ref="C29:C31"/>
    <mergeCell ref="D29:D31"/>
    <mergeCell ref="A35:A37"/>
    <mergeCell ref="B35:B37"/>
    <mergeCell ref="C35:C37"/>
    <mergeCell ref="D35:D37"/>
    <mergeCell ref="H41:H43"/>
    <mergeCell ref="I41:I43"/>
    <mergeCell ref="A38:A40"/>
    <mergeCell ref="B38:B40"/>
    <mergeCell ref="C38:C40"/>
    <mergeCell ref="D38:D40"/>
    <mergeCell ref="H35:H37"/>
    <mergeCell ref="I35:I37"/>
    <mergeCell ref="H38:H40"/>
    <mergeCell ref="I38:I40"/>
    <mergeCell ref="H44:H46"/>
    <mergeCell ref="I44:I46"/>
    <mergeCell ref="A41:A43"/>
    <mergeCell ref="B41:B43"/>
    <mergeCell ref="A44:A46"/>
    <mergeCell ref="B44:B46"/>
    <mergeCell ref="C44:C46"/>
    <mergeCell ref="D44:D46"/>
    <mergeCell ref="C41:C43"/>
    <mergeCell ref="D41:D43"/>
    <mergeCell ref="H47:H49"/>
    <mergeCell ref="I47:I49"/>
    <mergeCell ref="A47:A49"/>
    <mergeCell ref="B47:B49"/>
    <mergeCell ref="C47:C49"/>
    <mergeCell ref="D47:D49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4">
      <selection activeCell="F14" sqref="F14"/>
    </sheetView>
  </sheetViews>
  <sheetFormatPr defaultColWidth="11.421875" defaultRowHeight="12.75"/>
  <cols>
    <col min="1" max="1" width="9.28125" style="1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1" customWidth="1"/>
    <col min="6" max="7" width="4.00390625" style="65" customWidth="1"/>
    <col min="8" max="8" width="7.57421875" style="1" customWidth="1"/>
    <col min="9" max="9" width="7.421875" style="1" customWidth="1"/>
    <col min="10" max="16384" width="11.421875" style="1" customWidth="1"/>
  </cols>
  <sheetData>
    <row r="1" spans="1:9" ht="46.5" customHeight="1">
      <c r="A1" s="97" t="s">
        <v>52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8" t="s">
        <v>41</v>
      </c>
      <c r="B2" s="99" t="s">
        <v>77</v>
      </c>
      <c r="C2" s="95" t="s">
        <v>5</v>
      </c>
      <c r="D2" s="96" t="s">
        <v>78</v>
      </c>
      <c r="E2" s="62" t="s">
        <v>42</v>
      </c>
      <c r="F2" s="63">
        <v>1</v>
      </c>
      <c r="G2" s="64">
        <v>3</v>
      </c>
      <c r="H2" s="100">
        <f>IF(ISBLANK(F2),"",IF(F2&gt;G2,1,0)+IF(F3&gt;G3,1,0)+IF(F4&gt;G4,1,0))</f>
        <v>0</v>
      </c>
      <c r="I2" s="101">
        <f>IF(ISBLANK(F2),"",IF(G2&gt;F2,1,0)+IF(G3&gt;F3,1,0)+IF(G4&gt;F4,1,0))</f>
        <v>2</v>
      </c>
    </row>
    <row r="3" spans="1:9" ht="12.75">
      <c r="A3" s="98"/>
      <c r="B3" s="99"/>
      <c r="C3" s="95"/>
      <c r="D3" s="96"/>
      <c r="E3" s="62" t="s">
        <v>43</v>
      </c>
      <c r="F3" s="63">
        <v>2</v>
      </c>
      <c r="G3" s="64">
        <v>3</v>
      </c>
      <c r="H3" s="100"/>
      <c r="I3" s="101"/>
    </row>
    <row r="4" spans="1:9" ht="12.75">
      <c r="A4" s="98"/>
      <c r="B4" s="99"/>
      <c r="C4" s="95"/>
      <c r="D4" s="96"/>
      <c r="E4" s="62" t="s">
        <v>8</v>
      </c>
      <c r="F4" s="63"/>
      <c r="G4" s="64"/>
      <c r="H4" s="100"/>
      <c r="I4" s="101"/>
    </row>
    <row r="5" spans="1:9" ht="12.75">
      <c r="A5" s="102">
        <v>3</v>
      </c>
      <c r="B5" s="99" t="s">
        <v>109</v>
      </c>
      <c r="C5" s="95" t="s">
        <v>5</v>
      </c>
      <c r="D5" s="96" t="s">
        <v>110</v>
      </c>
      <c r="E5" s="62" t="s">
        <v>42</v>
      </c>
      <c r="F5" s="63">
        <v>2</v>
      </c>
      <c r="G5" s="64">
        <v>3</v>
      </c>
      <c r="H5" s="100">
        <f>IF(ISBLANK(F5),"",IF(F5&gt;G5,1,0)+IF(F6&gt;G6,1,0)+IF(F7&gt;G7,1,0))</f>
        <v>1</v>
      </c>
      <c r="I5" s="101">
        <f>IF(ISBLANK(F5),"",IF(G5&gt;F5,1,0)+IF(G6&gt;F6,1,0)+IF(G7&gt;F7,1,0))</f>
        <v>2</v>
      </c>
    </row>
    <row r="6" spans="1:9" ht="12.75">
      <c r="A6" s="102"/>
      <c r="B6" s="99"/>
      <c r="C6" s="95"/>
      <c r="D6" s="96"/>
      <c r="E6" s="62" t="s">
        <v>43</v>
      </c>
      <c r="F6" s="63">
        <v>3</v>
      </c>
      <c r="G6" s="64">
        <v>0</v>
      </c>
      <c r="H6" s="100"/>
      <c r="I6" s="101"/>
    </row>
    <row r="7" spans="1:9" ht="12.75">
      <c r="A7" s="102"/>
      <c r="B7" s="99"/>
      <c r="C7" s="95"/>
      <c r="D7" s="96"/>
      <c r="E7" s="62" t="s">
        <v>8</v>
      </c>
      <c r="F7" s="63">
        <v>2</v>
      </c>
      <c r="G7" s="64">
        <v>3</v>
      </c>
      <c r="H7" s="100"/>
      <c r="I7" s="101"/>
    </row>
    <row r="8" spans="1:9" ht="12.75">
      <c r="A8" s="102">
        <v>5</v>
      </c>
      <c r="B8" s="99" t="s">
        <v>60</v>
      </c>
      <c r="C8" s="95" t="s">
        <v>5</v>
      </c>
      <c r="D8" s="96" t="s">
        <v>61</v>
      </c>
      <c r="E8" s="62" t="s">
        <v>42</v>
      </c>
      <c r="F8" s="63">
        <v>0</v>
      </c>
      <c r="G8" s="64">
        <v>3</v>
      </c>
      <c r="H8" s="100">
        <f>IF(ISBLANK(F8),"",IF(F8&gt;G8,1,0)+IF(F9&gt;G9,1,0)+IF(F10&gt;G10,1,0))</f>
        <v>0</v>
      </c>
      <c r="I8" s="101">
        <f>IF(ISBLANK(F8),"",IF(G8&gt;F8,1,0)+IF(G9&gt;F9,1,0)+IF(G10&gt;F10,1,0))</f>
        <v>2</v>
      </c>
    </row>
    <row r="9" spans="1:9" ht="12.75">
      <c r="A9" s="102"/>
      <c r="B9" s="99"/>
      <c r="C9" s="95"/>
      <c r="D9" s="96"/>
      <c r="E9" s="62" t="s">
        <v>43</v>
      </c>
      <c r="F9" s="63">
        <v>0</v>
      </c>
      <c r="G9" s="64">
        <v>3</v>
      </c>
      <c r="H9" s="100"/>
      <c r="I9" s="101"/>
    </row>
    <row r="10" spans="1:9" ht="12.75">
      <c r="A10" s="102"/>
      <c r="B10" s="99"/>
      <c r="C10" s="95"/>
      <c r="D10" s="96"/>
      <c r="E10" s="62" t="s">
        <v>8</v>
      </c>
      <c r="F10" s="63"/>
      <c r="G10" s="64"/>
      <c r="H10" s="100"/>
      <c r="I10" s="101"/>
    </row>
    <row r="11" spans="1:9" ht="12.75">
      <c r="A11" s="102">
        <v>7</v>
      </c>
      <c r="B11" s="99" t="s">
        <v>113</v>
      </c>
      <c r="C11" s="95" t="s">
        <v>5</v>
      </c>
      <c r="D11" s="96" t="s">
        <v>114</v>
      </c>
      <c r="E11" s="62" t="s">
        <v>42</v>
      </c>
      <c r="F11" s="63">
        <v>3</v>
      </c>
      <c r="G11" s="64">
        <v>1</v>
      </c>
      <c r="H11" s="100">
        <f>IF(ISBLANK(F11),"",IF(F11&gt;G11,1,0)+IF(F12&gt;G12,1,0)+IF(F13&gt;G13,1,0))</f>
        <v>2</v>
      </c>
      <c r="I11" s="101">
        <f>IF(ISBLANK(F11),"",IF(G11&gt;F11,1,0)+IF(G12&gt;F12,1,0)+IF(G13&gt;F13,1,0))</f>
        <v>1</v>
      </c>
    </row>
    <row r="12" spans="1:9" ht="12.75">
      <c r="A12" s="102"/>
      <c r="B12" s="99"/>
      <c r="C12" s="95"/>
      <c r="D12" s="96"/>
      <c r="E12" s="62" t="s">
        <v>43</v>
      </c>
      <c r="F12" s="63">
        <v>2</v>
      </c>
      <c r="G12" s="64">
        <v>3</v>
      </c>
      <c r="H12" s="100"/>
      <c r="I12" s="101"/>
    </row>
    <row r="13" spans="1:9" ht="12.75">
      <c r="A13" s="102"/>
      <c r="B13" s="99"/>
      <c r="C13" s="95"/>
      <c r="D13" s="96"/>
      <c r="E13" s="62" t="s">
        <v>8</v>
      </c>
      <c r="F13" s="63">
        <v>3</v>
      </c>
      <c r="G13" s="64">
        <v>0</v>
      </c>
      <c r="H13" s="100"/>
      <c r="I13" s="101"/>
    </row>
    <row r="14" spans="1:9" ht="12.75">
      <c r="A14" s="102">
        <v>9</v>
      </c>
      <c r="B14" s="99" t="s">
        <v>58</v>
      </c>
      <c r="C14" s="95" t="s">
        <v>5</v>
      </c>
      <c r="D14" s="96" t="s">
        <v>59</v>
      </c>
      <c r="E14" s="62" t="s">
        <v>42</v>
      </c>
      <c r="F14" s="63">
        <v>3</v>
      </c>
      <c r="G14" s="64">
        <v>0</v>
      </c>
      <c r="H14" s="100">
        <f>IF(ISBLANK(F14),"",IF(F14&gt;G14,1,0)+IF(F15&gt;G15,1,0)+IF(F16&gt;G16,1,0))</f>
        <v>2</v>
      </c>
      <c r="I14" s="101">
        <f>IF(ISBLANK(F14),"",IF(G14&gt;F14,1,0)+IF(G15&gt;F15,1,0)+IF(G16&gt;F16,1,0))</f>
        <v>0</v>
      </c>
    </row>
    <row r="15" spans="1:10" ht="12.75">
      <c r="A15" s="102"/>
      <c r="B15" s="99"/>
      <c r="C15" s="95"/>
      <c r="D15" s="96"/>
      <c r="E15" s="62" t="s">
        <v>43</v>
      </c>
      <c r="F15" s="63">
        <v>3</v>
      </c>
      <c r="G15" s="64">
        <v>0</v>
      </c>
      <c r="H15" s="100"/>
      <c r="I15" s="101"/>
      <c r="J15" s="66" t="s">
        <v>54</v>
      </c>
    </row>
    <row r="16" spans="1:9" ht="12.75">
      <c r="A16" s="102"/>
      <c r="B16" s="99"/>
      <c r="C16" s="95"/>
      <c r="D16" s="96"/>
      <c r="E16" s="62" t="s">
        <v>8</v>
      </c>
      <c r="F16" s="63"/>
      <c r="G16" s="64"/>
      <c r="H16" s="100"/>
      <c r="I16" s="101"/>
    </row>
    <row r="17" spans="1:9" ht="12.75">
      <c r="A17" s="102">
        <v>11</v>
      </c>
      <c r="B17" s="99" t="s">
        <v>68</v>
      </c>
      <c r="C17" s="95" t="s">
        <v>5</v>
      </c>
      <c r="D17" s="96" t="s">
        <v>69</v>
      </c>
      <c r="E17" s="62" t="s">
        <v>42</v>
      </c>
      <c r="F17" s="63">
        <v>0</v>
      </c>
      <c r="G17" s="64">
        <v>3</v>
      </c>
      <c r="H17" s="100">
        <f>IF(ISBLANK(F17),"",IF(F17&gt;G17,1,0)+IF(F18&gt;G18,1,0)+IF(F19&gt;G19,1,0))</f>
        <v>0</v>
      </c>
      <c r="I17" s="101">
        <f>IF(ISBLANK(F17),"",IF(G17&gt;F17,1,0)+IF(G18&gt;F18,1,0)+IF(G19&gt;F19,1,0))</f>
        <v>2</v>
      </c>
    </row>
    <row r="18" spans="1:9" ht="12.75">
      <c r="A18" s="102"/>
      <c r="B18" s="99"/>
      <c r="C18" s="95"/>
      <c r="D18" s="96"/>
      <c r="E18" s="62" t="s">
        <v>43</v>
      </c>
      <c r="F18" s="63">
        <v>0</v>
      </c>
      <c r="G18" s="64">
        <v>3</v>
      </c>
      <c r="H18" s="100"/>
      <c r="I18" s="101"/>
    </row>
    <row r="19" spans="1:9" ht="12.75">
      <c r="A19" s="102"/>
      <c r="B19" s="99"/>
      <c r="C19" s="95"/>
      <c r="D19" s="96"/>
      <c r="E19" s="62" t="s">
        <v>8</v>
      </c>
      <c r="F19" s="63"/>
      <c r="G19" s="64"/>
      <c r="H19" s="100"/>
      <c r="I19" s="101"/>
    </row>
    <row r="20" spans="1:9" ht="12.75">
      <c r="A20" s="102">
        <v>13</v>
      </c>
      <c r="B20" s="99" t="s">
        <v>99</v>
      </c>
      <c r="C20" s="95" t="s">
        <v>5</v>
      </c>
      <c r="D20" s="96" t="s">
        <v>100</v>
      </c>
      <c r="E20" s="62" t="s">
        <v>42</v>
      </c>
      <c r="F20" s="63">
        <v>3</v>
      </c>
      <c r="G20" s="64">
        <v>2</v>
      </c>
      <c r="H20" s="100">
        <f>IF(ISBLANK(F20),"",IF(F20&gt;G20,1,0)+IF(F21&gt;G21,1,0)+IF(F22&gt;G22,1,0))</f>
        <v>2</v>
      </c>
      <c r="I20" s="101">
        <f>IF(ISBLANK(F20),"",IF(G20&gt;F20,1,0)+IF(G21&gt;F21,1,0)+IF(G22&gt;F22,1,0))</f>
        <v>1</v>
      </c>
    </row>
    <row r="21" spans="1:9" ht="12.75">
      <c r="A21" s="102"/>
      <c r="B21" s="99"/>
      <c r="C21" s="95"/>
      <c r="D21" s="96"/>
      <c r="E21" s="62" t="s">
        <v>43</v>
      </c>
      <c r="F21" s="63">
        <v>1</v>
      </c>
      <c r="G21" s="64">
        <v>3</v>
      </c>
      <c r="H21" s="100"/>
      <c r="I21" s="101"/>
    </row>
    <row r="22" spans="1:9" ht="12.75">
      <c r="A22" s="102"/>
      <c r="B22" s="99"/>
      <c r="C22" s="95"/>
      <c r="D22" s="96"/>
      <c r="E22" s="62" t="s">
        <v>8</v>
      </c>
      <c r="F22" s="63">
        <v>3</v>
      </c>
      <c r="G22" s="64">
        <v>1</v>
      </c>
      <c r="H22" s="100"/>
      <c r="I22" s="101"/>
    </row>
    <row r="23" spans="1:9" ht="12.75">
      <c r="A23" s="102">
        <v>15</v>
      </c>
      <c r="B23" s="99" t="s">
        <v>93</v>
      </c>
      <c r="C23" s="95" t="s">
        <v>5</v>
      </c>
      <c r="D23" s="96" t="s">
        <v>94</v>
      </c>
      <c r="E23" s="62" t="s">
        <v>42</v>
      </c>
      <c r="F23" s="63">
        <v>3</v>
      </c>
      <c r="G23" s="64">
        <v>0</v>
      </c>
      <c r="H23" s="100">
        <f>IF(ISBLANK(F23),"",IF(F23&gt;G23,1,0)+IF(F24&gt;G24,1,0)+IF(F25&gt;G25,1,0))</f>
        <v>2</v>
      </c>
      <c r="I23" s="101">
        <f>IF(ISBLANK(F23),"",IF(G23&gt;F23,1,0)+IF(G24&gt;F24,1,0)+IF(G25&gt;F25,1,0))</f>
        <v>1</v>
      </c>
    </row>
    <row r="24" spans="1:9" ht="12.75">
      <c r="A24" s="102"/>
      <c r="B24" s="99"/>
      <c r="C24" s="95"/>
      <c r="D24" s="96"/>
      <c r="E24" s="62" t="s">
        <v>43</v>
      </c>
      <c r="F24" s="63">
        <v>1</v>
      </c>
      <c r="G24" s="64">
        <v>3</v>
      </c>
      <c r="H24" s="100"/>
      <c r="I24" s="101"/>
    </row>
    <row r="25" spans="1:9" ht="12.75">
      <c r="A25" s="102"/>
      <c r="B25" s="99"/>
      <c r="C25" s="95"/>
      <c r="D25" s="96"/>
      <c r="E25" s="62" t="s">
        <v>8</v>
      </c>
      <c r="F25" s="63">
        <v>3</v>
      </c>
      <c r="G25" s="64">
        <v>0</v>
      </c>
      <c r="H25" s="100"/>
      <c r="I25" s="101"/>
    </row>
    <row r="26" spans="1:9" ht="12.75">
      <c r="A26" s="102">
        <v>17</v>
      </c>
      <c r="B26" s="99" t="s">
        <v>62</v>
      </c>
      <c r="C26" s="95" t="s">
        <v>5</v>
      </c>
      <c r="D26" s="96" t="s">
        <v>63</v>
      </c>
      <c r="E26" s="62" t="s">
        <v>42</v>
      </c>
      <c r="F26" s="63">
        <v>3</v>
      </c>
      <c r="G26" s="64">
        <v>0</v>
      </c>
      <c r="H26" s="100">
        <f>IF(ISBLANK(F26),"",IF(F26&gt;G26,1,0)+IF(F27&gt;G27,1,0)+IF(F28&gt;G28,1,0))</f>
        <v>2</v>
      </c>
      <c r="I26" s="101">
        <f>IF(ISBLANK(F26),"",IF(G26&gt;F26,1,0)+IF(G27&gt;F27,1,0)+IF(G28&gt;F28,1,0))</f>
        <v>0</v>
      </c>
    </row>
    <row r="27" spans="1:10" ht="12.75">
      <c r="A27" s="102"/>
      <c r="B27" s="99"/>
      <c r="C27" s="95"/>
      <c r="D27" s="96"/>
      <c r="E27" s="62" t="s">
        <v>43</v>
      </c>
      <c r="F27" s="63">
        <v>3</v>
      </c>
      <c r="G27" s="64">
        <v>0</v>
      </c>
      <c r="H27" s="100"/>
      <c r="I27" s="101"/>
      <c r="J27" s="66" t="s">
        <v>54</v>
      </c>
    </row>
    <row r="28" spans="1:9" ht="12.75">
      <c r="A28" s="102"/>
      <c r="B28" s="99"/>
      <c r="C28" s="95"/>
      <c r="D28" s="96"/>
      <c r="E28" s="62" t="s">
        <v>8</v>
      </c>
      <c r="F28" s="63"/>
      <c r="G28" s="64"/>
      <c r="H28" s="100"/>
      <c r="I28" s="101"/>
    </row>
    <row r="29" spans="1:9" ht="12.75">
      <c r="A29" s="102">
        <v>19</v>
      </c>
      <c r="B29" s="99" t="s">
        <v>73</v>
      </c>
      <c r="C29" s="95" t="s">
        <v>5</v>
      </c>
      <c r="D29" s="96" t="s">
        <v>74</v>
      </c>
      <c r="E29" s="62" t="s">
        <v>42</v>
      </c>
      <c r="F29" s="63">
        <v>0</v>
      </c>
      <c r="G29" s="64">
        <v>3</v>
      </c>
      <c r="H29" s="100">
        <f>IF(ISBLANK(F29),"",IF(F29&gt;G29,1,0)+IF(F30&gt;G30,1,0)+IF(F31&gt;G31,1,0))</f>
        <v>0</v>
      </c>
      <c r="I29" s="101">
        <f>IF(ISBLANK(F29),"",IF(G29&gt;F29,1,0)+IF(G30&gt;F30,1,0)+IF(G31&gt;F31,1,0))</f>
        <v>2</v>
      </c>
    </row>
    <row r="30" spans="1:9" ht="12.75">
      <c r="A30" s="102"/>
      <c r="B30" s="99"/>
      <c r="C30" s="95"/>
      <c r="D30" s="96"/>
      <c r="E30" s="62" t="s">
        <v>43</v>
      </c>
      <c r="F30" s="63">
        <v>0</v>
      </c>
      <c r="G30" s="64">
        <v>3</v>
      </c>
      <c r="H30" s="100"/>
      <c r="I30" s="101"/>
    </row>
    <row r="31" spans="1:9" ht="12.75">
      <c r="A31" s="102"/>
      <c r="B31" s="99"/>
      <c r="C31" s="95"/>
      <c r="D31" s="96"/>
      <c r="E31" s="62" t="s">
        <v>8</v>
      </c>
      <c r="F31" s="63"/>
      <c r="G31" s="64"/>
      <c r="H31" s="100"/>
      <c r="I31" s="101"/>
    </row>
    <row r="32" spans="1:9" ht="12.75">
      <c r="A32" s="102">
        <v>21</v>
      </c>
      <c r="B32" s="99"/>
      <c r="C32" s="95" t="s">
        <v>5</v>
      </c>
      <c r="D32" s="96"/>
      <c r="E32" s="62" t="s">
        <v>42</v>
      </c>
      <c r="F32" s="63"/>
      <c r="G32" s="64"/>
      <c r="H32" s="100">
        <f>IF(ISBLANK(F32),"",IF(F32&gt;G32,1,0)+IF(F33&gt;G33,1,0)+IF(F34&gt;G34,1,0))</f>
      </c>
      <c r="I32" s="101">
        <f>IF(ISBLANK(F32),"",IF(G32&gt;F32,1,0)+IF(G33&gt;F33,1,0)+IF(G34&gt;F34,1,0))</f>
      </c>
    </row>
    <row r="33" spans="1:9" ht="12.75">
      <c r="A33" s="102"/>
      <c r="B33" s="99"/>
      <c r="C33" s="95"/>
      <c r="D33" s="96"/>
      <c r="E33" s="62" t="s">
        <v>43</v>
      </c>
      <c r="F33" s="63"/>
      <c r="G33" s="64"/>
      <c r="H33" s="100"/>
      <c r="I33" s="101"/>
    </row>
    <row r="34" spans="1:9" ht="12.75">
      <c r="A34" s="102"/>
      <c r="B34" s="99"/>
      <c r="C34" s="95"/>
      <c r="D34" s="96"/>
      <c r="E34" s="62" t="s">
        <v>8</v>
      </c>
      <c r="F34" s="63"/>
      <c r="G34" s="64"/>
      <c r="H34" s="100"/>
      <c r="I34" s="101"/>
    </row>
    <row r="35" spans="1:9" ht="12.75">
      <c r="A35" s="102">
        <v>23</v>
      </c>
      <c r="B35" s="99"/>
      <c r="C35" s="95" t="s">
        <v>5</v>
      </c>
      <c r="D35" s="96"/>
      <c r="E35" s="62" t="s">
        <v>42</v>
      </c>
      <c r="F35" s="63"/>
      <c r="G35" s="64"/>
      <c r="H35" s="100">
        <f>IF(ISBLANK(F35),"",IF(F35&gt;G35,1,0)+IF(F36&gt;G36,1,0)+IF(F37&gt;G37,1,0))</f>
      </c>
      <c r="I35" s="101">
        <f>IF(ISBLANK(F35),"",IF(G35&gt;F35,1,0)+IF(G36&gt;F36,1,0)+IF(G37&gt;F37,1,0))</f>
      </c>
    </row>
    <row r="36" spans="1:9" ht="12.75">
      <c r="A36" s="102"/>
      <c r="B36" s="99"/>
      <c r="C36" s="95"/>
      <c r="D36" s="96"/>
      <c r="E36" s="62" t="s">
        <v>43</v>
      </c>
      <c r="F36" s="63"/>
      <c r="G36" s="64"/>
      <c r="H36" s="100"/>
      <c r="I36" s="101"/>
    </row>
    <row r="37" spans="1:9" ht="12.75">
      <c r="A37" s="102"/>
      <c r="B37" s="99"/>
      <c r="C37" s="95"/>
      <c r="D37" s="96"/>
      <c r="E37" s="62" t="s">
        <v>8</v>
      </c>
      <c r="F37" s="63"/>
      <c r="G37" s="64"/>
      <c r="H37" s="100"/>
      <c r="I37" s="101"/>
    </row>
    <row r="38" spans="1:9" ht="12.75">
      <c r="A38" s="102">
        <v>25</v>
      </c>
      <c r="B38" s="99"/>
      <c r="C38" s="95" t="s">
        <v>5</v>
      </c>
      <c r="D38" s="96"/>
      <c r="E38" s="62" t="s">
        <v>42</v>
      </c>
      <c r="F38" s="63"/>
      <c r="G38" s="64"/>
      <c r="H38" s="100">
        <f>IF(ISBLANK(F38),"",IF(F38&gt;G38,1,0)+IF(F39&gt;G39,1,0)+IF(F40&gt;G40,1,0))</f>
      </c>
      <c r="I38" s="101">
        <f>IF(ISBLANK(F38),"",IF(G38&gt;F38,1,0)+IF(G39&gt;F39,1,0)+IF(G40&gt;F40,1,0))</f>
      </c>
    </row>
    <row r="39" spans="1:9" ht="12.75">
      <c r="A39" s="102"/>
      <c r="B39" s="99"/>
      <c r="C39" s="95"/>
      <c r="D39" s="96"/>
      <c r="E39" s="62" t="s">
        <v>43</v>
      </c>
      <c r="F39" s="63"/>
      <c r="G39" s="64"/>
      <c r="H39" s="100"/>
      <c r="I39" s="101"/>
    </row>
    <row r="40" spans="1:9" ht="12.75">
      <c r="A40" s="102"/>
      <c r="B40" s="99"/>
      <c r="C40" s="95"/>
      <c r="D40" s="96"/>
      <c r="E40" s="62" t="s">
        <v>8</v>
      </c>
      <c r="F40" s="63"/>
      <c r="G40" s="64"/>
      <c r="H40" s="100"/>
      <c r="I40" s="101"/>
    </row>
    <row r="41" spans="1:9" ht="12.75">
      <c r="A41" s="102">
        <v>27</v>
      </c>
      <c r="B41" s="99"/>
      <c r="C41" s="95" t="s">
        <v>5</v>
      </c>
      <c r="D41" s="96"/>
      <c r="E41" s="62" t="s">
        <v>42</v>
      </c>
      <c r="F41" s="63"/>
      <c r="G41" s="64"/>
      <c r="H41" s="100">
        <f>IF(ISBLANK(F41),"",IF(F41&gt;G41,1,0)+IF(F42&gt;G42,1,0)+IF(F43&gt;G43,1,0))</f>
      </c>
      <c r="I41" s="101">
        <f>IF(ISBLANK(F41),"",IF(G41&gt;F41,1,0)+IF(G42&gt;F42,1,0)+IF(G43&gt;F43,1,0))</f>
      </c>
    </row>
    <row r="42" spans="1:9" ht="12.75">
      <c r="A42" s="102"/>
      <c r="B42" s="99"/>
      <c r="C42" s="95"/>
      <c r="D42" s="96"/>
      <c r="E42" s="62" t="s">
        <v>43</v>
      </c>
      <c r="F42" s="63"/>
      <c r="G42" s="64"/>
      <c r="H42" s="100"/>
      <c r="I42" s="101"/>
    </row>
    <row r="43" spans="1:9" ht="12.75">
      <c r="A43" s="102"/>
      <c r="B43" s="99"/>
      <c r="C43" s="95"/>
      <c r="D43" s="96"/>
      <c r="E43" s="62" t="s">
        <v>8</v>
      </c>
      <c r="F43" s="63"/>
      <c r="G43" s="64"/>
      <c r="H43" s="100"/>
      <c r="I43" s="101"/>
    </row>
    <row r="44" spans="1:9" ht="12.75">
      <c r="A44" s="102">
        <v>29</v>
      </c>
      <c r="B44" s="99"/>
      <c r="C44" s="95" t="s">
        <v>5</v>
      </c>
      <c r="D44" s="96"/>
      <c r="E44" s="62" t="s">
        <v>42</v>
      </c>
      <c r="F44" s="63"/>
      <c r="G44" s="64"/>
      <c r="H44" s="100">
        <f>IF(ISBLANK(F44),"",IF(F44&gt;G44,1,0)+IF(F45&gt;G45,1,0)+IF(F46&gt;G46,1,0))</f>
      </c>
      <c r="I44" s="101">
        <f>IF(ISBLANK(F44),"",IF(G44&gt;F44,1,0)+IF(G45&gt;F45,1,0)+IF(G46&gt;F46,1,0))</f>
      </c>
    </row>
    <row r="45" spans="1:9" ht="12.75">
      <c r="A45" s="102"/>
      <c r="B45" s="99"/>
      <c r="C45" s="95"/>
      <c r="D45" s="96"/>
      <c r="E45" s="62" t="s">
        <v>43</v>
      </c>
      <c r="F45" s="63"/>
      <c r="G45" s="64"/>
      <c r="H45" s="100"/>
      <c r="I45" s="101"/>
    </row>
    <row r="46" spans="1:9" ht="12.75">
      <c r="A46" s="102"/>
      <c r="B46" s="99"/>
      <c r="C46" s="95"/>
      <c r="D46" s="96"/>
      <c r="E46" s="62" t="s">
        <v>8</v>
      </c>
      <c r="F46" s="63"/>
      <c r="G46" s="64"/>
      <c r="H46" s="100"/>
      <c r="I46" s="101"/>
    </row>
    <row r="47" spans="1:9" ht="12.75">
      <c r="A47" s="102">
        <v>31</v>
      </c>
      <c r="B47" s="99"/>
      <c r="C47" s="95" t="s">
        <v>5</v>
      </c>
      <c r="D47" s="96"/>
      <c r="E47" s="62" t="s">
        <v>42</v>
      </c>
      <c r="F47" s="63"/>
      <c r="G47" s="64"/>
      <c r="H47" s="100">
        <f>IF(ISBLANK(F47),"",IF(F47&gt;G47,1,0)+IF(F48&gt;G48,1,0)+IF(F49&gt;G49,1,0))</f>
      </c>
      <c r="I47" s="101">
        <f>IF(ISBLANK(F47),"",IF(G47&gt;F47,1,0)+IF(G48&gt;F48,1,0)+IF(G49&gt;F49,1,0))</f>
      </c>
    </row>
    <row r="48" spans="1:9" ht="12.75">
      <c r="A48" s="102"/>
      <c r="B48" s="99"/>
      <c r="C48" s="95"/>
      <c r="D48" s="96"/>
      <c r="E48" s="62" t="s">
        <v>43</v>
      </c>
      <c r="F48" s="63"/>
      <c r="G48" s="64"/>
      <c r="H48" s="100"/>
      <c r="I48" s="101"/>
    </row>
    <row r="49" spans="1:9" ht="12.75">
      <c r="A49" s="102"/>
      <c r="B49" s="99"/>
      <c r="C49" s="95"/>
      <c r="D49" s="96"/>
      <c r="E49" s="62" t="s">
        <v>8</v>
      </c>
      <c r="F49" s="63"/>
      <c r="G49" s="64"/>
      <c r="H49" s="100"/>
      <c r="I49" s="101"/>
    </row>
  </sheetData>
  <mergeCells count="97">
    <mergeCell ref="H47:H49"/>
    <mergeCell ref="I47:I49"/>
    <mergeCell ref="A47:A49"/>
    <mergeCell ref="B47:B49"/>
    <mergeCell ref="C47:C49"/>
    <mergeCell ref="D47:D49"/>
    <mergeCell ref="H44:H46"/>
    <mergeCell ref="I44:I46"/>
    <mergeCell ref="A41:A43"/>
    <mergeCell ref="B41:B43"/>
    <mergeCell ref="A44:A46"/>
    <mergeCell ref="B44:B46"/>
    <mergeCell ref="C44:C46"/>
    <mergeCell ref="D44:D46"/>
    <mergeCell ref="C41:C43"/>
    <mergeCell ref="D41:D43"/>
    <mergeCell ref="H35:H37"/>
    <mergeCell ref="I35:I37"/>
    <mergeCell ref="H38:H40"/>
    <mergeCell ref="I38:I40"/>
    <mergeCell ref="H41:H43"/>
    <mergeCell ref="I41:I43"/>
    <mergeCell ref="A38:A40"/>
    <mergeCell ref="B38:B40"/>
    <mergeCell ref="C38:C40"/>
    <mergeCell ref="D38:D40"/>
    <mergeCell ref="A35:A37"/>
    <mergeCell ref="B35:B37"/>
    <mergeCell ref="C35:C37"/>
    <mergeCell ref="D35:D37"/>
    <mergeCell ref="H32:H34"/>
    <mergeCell ref="I32:I34"/>
    <mergeCell ref="A29:A31"/>
    <mergeCell ref="B29:B31"/>
    <mergeCell ref="A32:A34"/>
    <mergeCell ref="B32:B34"/>
    <mergeCell ref="C32:C34"/>
    <mergeCell ref="D32:D34"/>
    <mergeCell ref="C29:C31"/>
    <mergeCell ref="D29:D31"/>
    <mergeCell ref="H23:H25"/>
    <mergeCell ref="I23:I25"/>
    <mergeCell ref="H26:H28"/>
    <mergeCell ref="I26:I28"/>
    <mergeCell ref="H29:H31"/>
    <mergeCell ref="I29:I31"/>
    <mergeCell ref="A26:A28"/>
    <mergeCell ref="B26:B28"/>
    <mergeCell ref="C26:C28"/>
    <mergeCell ref="D26:D28"/>
    <mergeCell ref="A23:A25"/>
    <mergeCell ref="B23:B25"/>
    <mergeCell ref="C23:C25"/>
    <mergeCell ref="D23:D25"/>
    <mergeCell ref="H20:H22"/>
    <mergeCell ref="I20:I22"/>
    <mergeCell ref="A17:A19"/>
    <mergeCell ref="B17:B19"/>
    <mergeCell ref="A20:A22"/>
    <mergeCell ref="B20:B22"/>
    <mergeCell ref="C20:C22"/>
    <mergeCell ref="D20:D22"/>
    <mergeCell ref="C17:C19"/>
    <mergeCell ref="D17:D19"/>
    <mergeCell ref="H11:H13"/>
    <mergeCell ref="I11:I13"/>
    <mergeCell ref="H14:H16"/>
    <mergeCell ref="I14:I16"/>
    <mergeCell ref="H17:H19"/>
    <mergeCell ref="I17:I19"/>
    <mergeCell ref="A14:A16"/>
    <mergeCell ref="B14:B16"/>
    <mergeCell ref="C14:C16"/>
    <mergeCell ref="D14:D16"/>
    <mergeCell ref="A11:A13"/>
    <mergeCell ref="B11:B13"/>
    <mergeCell ref="C11:C13"/>
    <mergeCell ref="D11:D13"/>
    <mergeCell ref="H8:H10"/>
    <mergeCell ref="I8:I10"/>
    <mergeCell ref="A5:A7"/>
    <mergeCell ref="B5:B7"/>
    <mergeCell ref="C5:C7"/>
    <mergeCell ref="A8:A10"/>
    <mergeCell ref="B8:B10"/>
    <mergeCell ref="C8:C10"/>
    <mergeCell ref="D8:D10"/>
    <mergeCell ref="D5:D7"/>
    <mergeCell ref="A1:I1"/>
    <mergeCell ref="A2:A4"/>
    <mergeCell ref="B2:B4"/>
    <mergeCell ref="C2:C4"/>
    <mergeCell ref="D2:D4"/>
    <mergeCell ref="H2:H4"/>
    <mergeCell ref="I2:I4"/>
    <mergeCell ref="H5:H7"/>
    <mergeCell ref="I5:I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4">
      <selection activeCell="H5" sqref="H5:H7"/>
    </sheetView>
  </sheetViews>
  <sheetFormatPr defaultColWidth="11.421875" defaultRowHeight="12.75"/>
  <cols>
    <col min="1" max="1" width="9.28125" style="1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1" customWidth="1"/>
    <col min="6" max="7" width="4.00390625" style="65" customWidth="1"/>
    <col min="8" max="8" width="7.57421875" style="1" customWidth="1"/>
    <col min="9" max="9" width="7.421875" style="1" customWidth="1"/>
    <col min="10" max="16384" width="11.421875" style="1" customWidth="1"/>
  </cols>
  <sheetData>
    <row r="1" spans="1:9" ht="46.5" customHeight="1">
      <c r="A1" s="97" t="s">
        <v>53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8" t="s">
        <v>41</v>
      </c>
      <c r="B2" s="99" t="s">
        <v>127</v>
      </c>
      <c r="C2" s="95" t="s">
        <v>5</v>
      </c>
      <c r="D2" s="96" t="s">
        <v>128</v>
      </c>
      <c r="E2" s="62" t="s">
        <v>42</v>
      </c>
      <c r="F2" s="63">
        <v>3</v>
      </c>
      <c r="G2" s="64">
        <v>0</v>
      </c>
      <c r="H2" s="100">
        <f>IF(ISBLANK(F2),"",IF(F2&gt;G2,1,0)+IF(F3&gt;G3,1,0)+IF(F4&gt;G4,1,0))</f>
        <v>1</v>
      </c>
      <c r="I2" s="101">
        <f>IF(ISBLANK(F2),"",IF(G2&gt;F2,1,0)+IF(G3&gt;F3,1,0)+IF(G4&gt;F4,1,0))</f>
        <v>2</v>
      </c>
    </row>
    <row r="3" spans="1:9" ht="12.75">
      <c r="A3" s="98"/>
      <c r="B3" s="99"/>
      <c r="C3" s="95"/>
      <c r="D3" s="96"/>
      <c r="E3" s="62" t="s">
        <v>43</v>
      </c>
      <c r="F3" s="63">
        <v>1</v>
      </c>
      <c r="G3" s="64">
        <v>3</v>
      </c>
      <c r="H3" s="100"/>
      <c r="I3" s="101"/>
    </row>
    <row r="4" spans="1:9" ht="12.75">
      <c r="A4" s="98"/>
      <c r="B4" s="99"/>
      <c r="C4" s="95"/>
      <c r="D4" s="96"/>
      <c r="E4" s="62" t="s">
        <v>8</v>
      </c>
      <c r="F4" s="63">
        <v>1</v>
      </c>
      <c r="G4" s="64">
        <v>3</v>
      </c>
      <c r="H4" s="100"/>
      <c r="I4" s="101"/>
    </row>
    <row r="5" spans="1:9" ht="12.75">
      <c r="A5" s="102">
        <v>3</v>
      </c>
      <c r="B5" s="99" t="s">
        <v>129</v>
      </c>
      <c r="C5" s="95" t="s">
        <v>5</v>
      </c>
      <c r="D5" s="96" t="s">
        <v>130</v>
      </c>
      <c r="E5" s="62" t="s">
        <v>42</v>
      </c>
      <c r="F5" s="63">
        <v>1</v>
      </c>
      <c r="G5" s="64">
        <v>3</v>
      </c>
      <c r="H5" s="100">
        <f>IF(ISBLANK(F5),"",IF(F5&gt;G5,1,0)+IF(F6&gt;G6,1,0)+IF(F7&gt;G7,1,0))</f>
        <v>1</v>
      </c>
      <c r="I5" s="101">
        <f>IF(ISBLANK(F5),"",IF(G5&gt;F5,1,0)+IF(G6&gt;F6,1,0)+IF(G7&gt;F7,1,0))</f>
        <v>2</v>
      </c>
    </row>
    <row r="6" spans="1:9" ht="12.75">
      <c r="A6" s="102"/>
      <c r="B6" s="99"/>
      <c r="C6" s="95"/>
      <c r="D6" s="96"/>
      <c r="E6" s="62" t="s">
        <v>43</v>
      </c>
      <c r="F6" s="63">
        <v>3</v>
      </c>
      <c r="G6" s="64">
        <v>1</v>
      </c>
      <c r="H6" s="100"/>
      <c r="I6" s="101"/>
    </row>
    <row r="7" spans="1:9" ht="12.75">
      <c r="A7" s="102"/>
      <c r="B7" s="99"/>
      <c r="C7" s="95"/>
      <c r="D7" s="96"/>
      <c r="E7" s="62" t="s">
        <v>8</v>
      </c>
      <c r="F7" s="63">
        <v>2</v>
      </c>
      <c r="G7" s="64">
        <v>3</v>
      </c>
      <c r="H7" s="100"/>
      <c r="I7" s="101"/>
    </row>
    <row r="8" spans="1:9" ht="12.75">
      <c r="A8" s="102">
        <v>5</v>
      </c>
      <c r="B8" s="99" t="s">
        <v>121</v>
      </c>
      <c r="C8" s="95" t="s">
        <v>5</v>
      </c>
      <c r="D8" s="96" t="s">
        <v>122</v>
      </c>
      <c r="E8" s="62" t="s">
        <v>42</v>
      </c>
      <c r="F8" s="63">
        <v>3</v>
      </c>
      <c r="G8" s="64">
        <v>1</v>
      </c>
      <c r="H8" s="100">
        <f>IF(ISBLANK(F8),"",IF(F8&gt;G8,1,0)+IF(F9&gt;G9,1,0)+IF(F10&gt;G10,1,0))</f>
        <v>2</v>
      </c>
      <c r="I8" s="101">
        <f>IF(ISBLANK(F8),"",IF(G8&gt;F8,1,0)+IF(G9&gt;F9,1,0)+IF(G10&gt;F10,1,0))</f>
        <v>0</v>
      </c>
    </row>
    <row r="9" spans="1:9" ht="12.75">
      <c r="A9" s="102"/>
      <c r="B9" s="99"/>
      <c r="C9" s="95"/>
      <c r="D9" s="96"/>
      <c r="E9" s="62" t="s">
        <v>43</v>
      </c>
      <c r="F9" s="63">
        <v>3</v>
      </c>
      <c r="G9" s="64">
        <v>1</v>
      </c>
      <c r="H9" s="100"/>
      <c r="I9" s="101"/>
    </row>
    <row r="10" spans="1:9" ht="12.75">
      <c r="A10" s="102"/>
      <c r="B10" s="99"/>
      <c r="C10" s="95"/>
      <c r="D10" s="96"/>
      <c r="E10" s="62" t="s">
        <v>8</v>
      </c>
      <c r="F10" s="63"/>
      <c r="G10" s="64"/>
      <c r="H10" s="100"/>
      <c r="I10" s="101"/>
    </row>
    <row r="11" spans="1:9" ht="12.75">
      <c r="A11" s="102">
        <v>7</v>
      </c>
      <c r="B11" s="99" t="s">
        <v>123</v>
      </c>
      <c r="C11" s="95" t="s">
        <v>5</v>
      </c>
      <c r="D11" s="96" t="s">
        <v>124</v>
      </c>
      <c r="E11" s="62" t="s">
        <v>42</v>
      </c>
      <c r="F11" s="63">
        <v>3</v>
      </c>
      <c r="G11" s="64">
        <v>2</v>
      </c>
      <c r="H11" s="100">
        <f>IF(ISBLANK(F11),"",IF(F11&gt;G11,1,0)+IF(F12&gt;G12,1,0)+IF(F13&gt;G13,1,0))</f>
        <v>1</v>
      </c>
      <c r="I11" s="101">
        <f>IF(ISBLANK(F11),"",IF(G11&gt;F11,1,0)+IF(G12&gt;F12,1,0)+IF(G13&gt;F13,1,0))</f>
        <v>2</v>
      </c>
    </row>
    <row r="12" spans="1:9" ht="12.75">
      <c r="A12" s="102"/>
      <c r="B12" s="99"/>
      <c r="C12" s="95"/>
      <c r="D12" s="96"/>
      <c r="E12" s="62" t="s">
        <v>43</v>
      </c>
      <c r="F12" s="63">
        <v>2</v>
      </c>
      <c r="G12" s="64">
        <v>3</v>
      </c>
      <c r="H12" s="100"/>
      <c r="I12" s="101"/>
    </row>
    <row r="13" spans="1:9" ht="12.75">
      <c r="A13" s="102"/>
      <c r="B13" s="99"/>
      <c r="C13" s="95"/>
      <c r="D13" s="96"/>
      <c r="E13" s="62" t="s">
        <v>8</v>
      </c>
      <c r="F13" s="63">
        <v>1</v>
      </c>
      <c r="G13" s="64">
        <v>3</v>
      </c>
      <c r="H13" s="100"/>
      <c r="I13" s="101"/>
    </row>
    <row r="14" spans="1:9" ht="12.75">
      <c r="A14" s="102">
        <v>9</v>
      </c>
      <c r="B14" s="99" t="s">
        <v>125</v>
      </c>
      <c r="C14" s="95" t="s">
        <v>5</v>
      </c>
      <c r="D14" s="96" t="s">
        <v>126</v>
      </c>
      <c r="E14" s="62" t="s">
        <v>42</v>
      </c>
      <c r="F14" s="63">
        <v>3</v>
      </c>
      <c r="G14" s="64">
        <v>2</v>
      </c>
      <c r="H14" s="100">
        <f>IF(ISBLANK(F14),"",IF(F14&gt;G14,1,0)+IF(F15&gt;G15,1,0)+IF(F16&gt;G16,1,0))</f>
        <v>1</v>
      </c>
      <c r="I14" s="101">
        <f>IF(ISBLANK(F14),"",IF(G14&gt;F14,1,0)+IF(G15&gt;F15,1,0)+IF(G16&gt;F16,1,0))</f>
        <v>2</v>
      </c>
    </row>
    <row r="15" spans="1:9" ht="12.75">
      <c r="A15" s="102"/>
      <c r="B15" s="99"/>
      <c r="C15" s="95"/>
      <c r="D15" s="96"/>
      <c r="E15" s="62" t="s">
        <v>43</v>
      </c>
      <c r="F15" s="63">
        <v>1</v>
      </c>
      <c r="G15" s="64">
        <v>3</v>
      </c>
      <c r="H15" s="100"/>
      <c r="I15" s="101"/>
    </row>
    <row r="16" spans="1:9" ht="12.75">
      <c r="A16" s="102"/>
      <c r="B16" s="99"/>
      <c r="C16" s="95"/>
      <c r="D16" s="96"/>
      <c r="E16" s="62" t="s">
        <v>8</v>
      </c>
      <c r="F16" s="63">
        <v>2</v>
      </c>
      <c r="G16" s="64">
        <v>3</v>
      </c>
      <c r="H16" s="100"/>
      <c r="I16" s="101"/>
    </row>
    <row r="17" spans="1:9" ht="12.75">
      <c r="A17" s="102">
        <v>11</v>
      </c>
      <c r="B17" s="99" t="s">
        <v>91</v>
      </c>
      <c r="C17" s="95" t="s">
        <v>5</v>
      </c>
      <c r="D17" s="96" t="s">
        <v>92</v>
      </c>
      <c r="E17" s="62" t="s">
        <v>42</v>
      </c>
      <c r="F17" s="63">
        <v>0</v>
      </c>
      <c r="G17" s="64">
        <v>3</v>
      </c>
      <c r="H17" s="100">
        <f>IF(ISBLANK(F17),"",IF(F17&gt;G17,1,0)+IF(F18&gt;G18,1,0)+IF(F19&gt;G19,1,0))</f>
        <v>0</v>
      </c>
      <c r="I17" s="101">
        <f>IF(ISBLANK(F17),"",IF(G17&gt;F17,1,0)+IF(G18&gt;F18,1,0)+IF(G19&gt;F19,1,0))</f>
        <v>2</v>
      </c>
    </row>
    <row r="18" spans="1:9" ht="12.75">
      <c r="A18" s="102"/>
      <c r="B18" s="99"/>
      <c r="C18" s="95"/>
      <c r="D18" s="96"/>
      <c r="E18" s="62" t="s">
        <v>43</v>
      </c>
      <c r="F18" s="63">
        <v>1</v>
      </c>
      <c r="G18" s="64">
        <v>3</v>
      </c>
      <c r="H18" s="100"/>
      <c r="I18" s="101"/>
    </row>
    <row r="19" spans="1:9" ht="12.75">
      <c r="A19" s="102"/>
      <c r="B19" s="99"/>
      <c r="C19" s="95"/>
      <c r="D19" s="96"/>
      <c r="E19" s="62" t="s">
        <v>8</v>
      </c>
      <c r="F19" s="63"/>
      <c r="G19" s="64"/>
      <c r="H19" s="100"/>
      <c r="I19" s="101"/>
    </row>
    <row r="20" spans="1:9" ht="12.75">
      <c r="A20" s="102">
        <v>13</v>
      </c>
      <c r="B20" s="99" t="s">
        <v>87</v>
      </c>
      <c r="C20" s="95" t="s">
        <v>5</v>
      </c>
      <c r="D20" s="96" t="s">
        <v>88</v>
      </c>
      <c r="E20" s="62" t="s">
        <v>42</v>
      </c>
      <c r="F20" s="63">
        <v>0</v>
      </c>
      <c r="G20" s="64">
        <v>3</v>
      </c>
      <c r="H20" s="100">
        <f>IF(ISBLANK(F20),"",IF(F20&gt;G20,1,0)+IF(F21&gt;G21,1,0)+IF(F22&gt;G22,1,0))</f>
        <v>0</v>
      </c>
      <c r="I20" s="101">
        <f>IF(ISBLANK(F20),"",IF(G20&gt;F20,1,0)+IF(G21&gt;F21,1,0)+IF(G22&gt;F22,1,0))</f>
        <v>2</v>
      </c>
    </row>
    <row r="21" spans="1:9" ht="12.75">
      <c r="A21" s="102"/>
      <c r="B21" s="99"/>
      <c r="C21" s="95"/>
      <c r="D21" s="96"/>
      <c r="E21" s="62" t="s">
        <v>43</v>
      </c>
      <c r="F21" s="63">
        <v>0</v>
      </c>
      <c r="G21" s="64">
        <v>3</v>
      </c>
      <c r="H21" s="100"/>
      <c r="I21" s="101"/>
    </row>
    <row r="22" spans="1:9" ht="12.75">
      <c r="A22" s="102"/>
      <c r="B22" s="99"/>
      <c r="C22" s="95"/>
      <c r="D22" s="96"/>
      <c r="E22" s="62" t="s">
        <v>8</v>
      </c>
      <c r="F22" s="63"/>
      <c r="G22" s="64"/>
      <c r="H22" s="100"/>
      <c r="I22" s="101"/>
    </row>
    <row r="23" spans="1:9" ht="12.75">
      <c r="A23" s="102">
        <v>15</v>
      </c>
      <c r="B23" s="99" t="s">
        <v>107</v>
      </c>
      <c r="C23" s="95" t="s">
        <v>5</v>
      </c>
      <c r="D23" s="96" t="s">
        <v>108</v>
      </c>
      <c r="E23" s="62" t="s">
        <v>42</v>
      </c>
      <c r="F23" s="63">
        <v>1</v>
      </c>
      <c r="G23" s="64">
        <v>3</v>
      </c>
      <c r="H23" s="100">
        <f>IF(ISBLANK(F23),"",IF(F23&gt;G23,1,0)+IF(F24&gt;G24,1,0)+IF(F25&gt;G25,1,0))</f>
        <v>0</v>
      </c>
      <c r="I23" s="101">
        <f>IF(ISBLANK(F23),"",IF(G23&gt;F23,1,0)+IF(G24&gt;F24,1,0)+IF(G25&gt;F25,1,0))</f>
        <v>2</v>
      </c>
    </row>
    <row r="24" spans="1:9" ht="12.75">
      <c r="A24" s="102"/>
      <c r="B24" s="99"/>
      <c r="C24" s="95"/>
      <c r="D24" s="96"/>
      <c r="E24" s="62" t="s">
        <v>43</v>
      </c>
      <c r="F24" s="63">
        <v>0</v>
      </c>
      <c r="G24" s="64">
        <v>3</v>
      </c>
      <c r="H24" s="100"/>
      <c r="I24" s="101"/>
    </row>
    <row r="25" spans="1:9" ht="12.75">
      <c r="A25" s="102"/>
      <c r="B25" s="99"/>
      <c r="C25" s="95"/>
      <c r="D25" s="96"/>
      <c r="E25" s="62" t="s">
        <v>8</v>
      </c>
      <c r="F25" s="63"/>
      <c r="G25" s="64"/>
      <c r="H25" s="100"/>
      <c r="I25" s="101"/>
    </row>
    <row r="26" spans="1:9" ht="12.75">
      <c r="A26" s="102">
        <v>17</v>
      </c>
      <c r="B26" s="99" t="s">
        <v>105</v>
      </c>
      <c r="C26" s="95" t="s">
        <v>5</v>
      </c>
      <c r="D26" s="96" t="s">
        <v>106</v>
      </c>
      <c r="E26" s="62" t="s">
        <v>42</v>
      </c>
      <c r="F26" s="63">
        <v>2</v>
      </c>
      <c r="G26" s="64">
        <v>3</v>
      </c>
      <c r="H26" s="100">
        <f>IF(ISBLANK(F26),"",IF(F26&gt;G26,1,0)+IF(F27&gt;G27,1,0)+IF(F28&gt;G28,1,0))</f>
        <v>0</v>
      </c>
      <c r="I26" s="101">
        <f>IF(ISBLANK(F26),"",IF(G26&gt;F26,1,0)+IF(G27&gt;F27,1,0)+IF(G28&gt;F28,1,0))</f>
        <v>2</v>
      </c>
    </row>
    <row r="27" spans="1:9" ht="12.75">
      <c r="A27" s="102"/>
      <c r="B27" s="99"/>
      <c r="C27" s="95"/>
      <c r="D27" s="96"/>
      <c r="E27" s="62" t="s">
        <v>43</v>
      </c>
      <c r="F27" s="63">
        <v>2</v>
      </c>
      <c r="G27" s="64">
        <v>3</v>
      </c>
      <c r="H27" s="100"/>
      <c r="I27" s="101"/>
    </row>
    <row r="28" spans="1:9" ht="12.75">
      <c r="A28" s="102"/>
      <c r="B28" s="99"/>
      <c r="C28" s="95"/>
      <c r="D28" s="96"/>
      <c r="E28" s="62" t="s">
        <v>8</v>
      </c>
      <c r="F28" s="63"/>
      <c r="G28" s="64"/>
      <c r="H28" s="100"/>
      <c r="I28" s="101"/>
    </row>
    <row r="29" spans="1:9" ht="12.75">
      <c r="A29" s="102">
        <v>19</v>
      </c>
      <c r="B29" s="99"/>
      <c r="C29" s="95" t="s">
        <v>5</v>
      </c>
      <c r="D29" s="96"/>
      <c r="E29" s="62" t="s">
        <v>42</v>
      </c>
      <c r="F29" s="63"/>
      <c r="G29" s="64"/>
      <c r="H29" s="100">
        <f>IF(ISBLANK(F29),"",IF(F29&gt;G29,1,0)+IF(F30&gt;G30,1,0)+IF(F31&gt;G31,1,0))</f>
      </c>
      <c r="I29" s="101">
        <f>IF(ISBLANK(F29),"",IF(G29&gt;F29,1,0)+IF(G30&gt;F30,1,0)+IF(G31&gt;F31,1,0))</f>
      </c>
    </row>
    <row r="30" spans="1:9" ht="12.75">
      <c r="A30" s="102"/>
      <c r="B30" s="99"/>
      <c r="C30" s="95"/>
      <c r="D30" s="96"/>
      <c r="E30" s="62" t="s">
        <v>43</v>
      </c>
      <c r="F30" s="63"/>
      <c r="G30" s="64"/>
      <c r="H30" s="100"/>
      <c r="I30" s="101"/>
    </row>
    <row r="31" spans="1:9" ht="12.75">
      <c r="A31" s="102"/>
      <c r="B31" s="99"/>
      <c r="C31" s="95"/>
      <c r="D31" s="96"/>
      <c r="E31" s="62" t="s">
        <v>8</v>
      </c>
      <c r="F31" s="63"/>
      <c r="G31" s="64"/>
      <c r="H31" s="100"/>
      <c r="I31" s="101"/>
    </row>
    <row r="32" spans="1:9" ht="12.75">
      <c r="A32" s="102">
        <v>21</v>
      </c>
      <c r="B32" s="99"/>
      <c r="C32" s="95" t="s">
        <v>5</v>
      </c>
      <c r="D32" s="96"/>
      <c r="E32" s="62" t="s">
        <v>42</v>
      </c>
      <c r="F32" s="63"/>
      <c r="G32" s="64"/>
      <c r="H32" s="100">
        <f>IF(ISBLANK(F32),"",IF(F32&gt;G32,1,0)+IF(F33&gt;G33,1,0)+IF(F34&gt;G34,1,0))</f>
      </c>
      <c r="I32" s="101">
        <f>IF(ISBLANK(F32),"",IF(G32&gt;F32,1,0)+IF(G33&gt;F33,1,0)+IF(G34&gt;F34,1,0))</f>
      </c>
    </row>
    <row r="33" spans="1:9" ht="12.75">
      <c r="A33" s="102"/>
      <c r="B33" s="99"/>
      <c r="C33" s="95"/>
      <c r="D33" s="96"/>
      <c r="E33" s="62" t="s">
        <v>43</v>
      </c>
      <c r="F33" s="63"/>
      <c r="G33" s="64"/>
      <c r="H33" s="100"/>
      <c r="I33" s="101"/>
    </row>
    <row r="34" spans="1:9" ht="12.75">
      <c r="A34" s="102"/>
      <c r="B34" s="99"/>
      <c r="C34" s="95"/>
      <c r="D34" s="96"/>
      <c r="E34" s="62" t="s">
        <v>8</v>
      </c>
      <c r="F34" s="63"/>
      <c r="G34" s="64"/>
      <c r="H34" s="100"/>
      <c r="I34" s="101"/>
    </row>
    <row r="35" spans="1:9" ht="12.75">
      <c r="A35" s="102">
        <v>23</v>
      </c>
      <c r="B35" s="99"/>
      <c r="C35" s="95" t="s">
        <v>5</v>
      </c>
      <c r="D35" s="96"/>
      <c r="E35" s="62" t="s">
        <v>42</v>
      </c>
      <c r="F35" s="63"/>
      <c r="G35" s="64"/>
      <c r="H35" s="100">
        <f>IF(ISBLANK(F35),"",IF(F35&gt;G35,1,0)+IF(F36&gt;G36,1,0)+IF(F37&gt;G37,1,0))</f>
      </c>
      <c r="I35" s="101">
        <f>IF(ISBLANK(F35),"",IF(G35&gt;F35,1,0)+IF(G36&gt;F36,1,0)+IF(G37&gt;F37,1,0))</f>
      </c>
    </row>
    <row r="36" spans="1:9" ht="12.75">
      <c r="A36" s="102"/>
      <c r="B36" s="99"/>
      <c r="C36" s="95"/>
      <c r="D36" s="96"/>
      <c r="E36" s="62" t="s">
        <v>43</v>
      </c>
      <c r="F36" s="63"/>
      <c r="G36" s="64"/>
      <c r="H36" s="100"/>
      <c r="I36" s="101"/>
    </row>
    <row r="37" spans="1:9" ht="12.75">
      <c r="A37" s="102"/>
      <c r="B37" s="99"/>
      <c r="C37" s="95"/>
      <c r="D37" s="96"/>
      <c r="E37" s="62" t="s">
        <v>8</v>
      </c>
      <c r="F37" s="63"/>
      <c r="G37" s="64"/>
      <c r="H37" s="100"/>
      <c r="I37" s="101"/>
    </row>
    <row r="38" spans="1:9" ht="12.75">
      <c r="A38" s="102">
        <v>25</v>
      </c>
      <c r="B38" s="99"/>
      <c r="C38" s="95" t="s">
        <v>5</v>
      </c>
      <c r="D38" s="96"/>
      <c r="E38" s="62" t="s">
        <v>42</v>
      </c>
      <c r="F38" s="63"/>
      <c r="G38" s="64"/>
      <c r="H38" s="100">
        <f>IF(ISBLANK(F38),"",IF(F38&gt;G38,1,0)+IF(F39&gt;G39,1,0)+IF(F40&gt;G40,1,0))</f>
      </c>
      <c r="I38" s="101">
        <f>IF(ISBLANK(F38),"",IF(G38&gt;F38,1,0)+IF(G39&gt;F39,1,0)+IF(G40&gt;F40,1,0))</f>
      </c>
    </row>
    <row r="39" spans="1:9" ht="12.75">
      <c r="A39" s="102"/>
      <c r="B39" s="99"/>
      <c r="C39" s="95"/>
      <c r="D39" s="96"/>
      <c r="E39" s="62" t="s">
        <v>43</v>
      </c>
      <c r="F39" s="63"/>
      <c r="G39" s="64"/>
      <c r="H39" s="100"/>
      <c r="I39" s="101"/>
    </row>
    <row r="40" spans="1:9" ht="12.75">
      <c r="A40" s="102"/>
      <c r="B40" s="99"/>
      <c r="C40" s="95"/>
      <c r="D40" s="96"/>
      <c r="E40" s="62" t="s">
        <v>8</v>
      </c>
      <c r="F40" s="63"/>
      <c r="G40" s="64"/>
      <c r="H40" s="100"/>
      <c r="I40" s="101"/>
    </row>
    <row r="41" spans="1:9" ht="12.75">
      <c r="A41" s="102">
        <v>27</v>
      </c>
      <c r="B41" s="99"/>
      <c r="C41" s="95" t="s">
        <v>5</v>
      </c>
      <c r="D41" s="96"/>
      <c r="E41" s="62" t="s">
        <v>42</v>
      </c>
      <c r="F41" s="63"/>
      <c r="G41" s="64"/>
      <c r="H41" s="100">
        <f>IF(ISBLANK(F41),"",IF(F41&gt;G41,1,0)+IF(F42&gt;G42,1,0)+IF(F43&gt;G43,1,0))</f>
      </c>
      <c r="I41" s="101">
        <f>IF(ISBLANK(F41),"",IF(G41&gt;F41,1,0)+IF(G42&gt;F42,1,0)+IF(G43&gt;F43,1,0))</f>
      </c>
    </row>
    <row r="42" spans="1:9" ht="12.75">
      <c r="A42" s="102"/>
      <c r="B42" s="99"/>
      <c r="C42" s="95"/>
      <c r="D42" s="96"/>
      <c r="E42" s="62" t="s">
        <v>43</v>
      </c>
      <c r="F42" s="63"/>
      <c r="G42" s="64"/>
      <c r="H42" s="100"/>
      <c r="I42" s="101"/>
    </row>
    <row r="43" spans="1:9" ht="12.75">
      <c r="A43" s="102"/>
      <c r="B43" s="99"/>
      <c r="C43" s="95"/>
      <c r="D43" s="96"/>
      <c r="E43" s="62" t="s">
        <v>8</v>
      </c>
      <c r="F43" s="63"/>
      <c r="G43" s="64"/>
      <c r="H43" s="100"/>
      <c r="I43" s="101"/>
    </row>
    <row r="44" spans="1:9" ht="12.75">
      <c r="A44" s="102">
        <v>29</v>
      </c>
      <c r="B44" s="99"/>
      <c r="C44" s="95" t="s">
        <v>5</v>
      </c>
      <c r="D44" s="96"/>
      <c r="E44" s="62" t="s">
        <v>42</v>
      </c>
      <c r="F44" s="63"/>
      <c r="G44" s="64"/>
      <c r="H44" s="100">
        <f>IF(ISBLANK(F44),"",IF(F44&gt;G44,1,0)+IF(F45&gt;G45,1,0)+IF(F46&gt;G46,1,0))</f>
      </c>
      <c r="I44" s="101">
        <f>IF(ISBLANK(F44),"",IF(G44&gt;F44,1,0)+IF(G45&gt;F45,1,0)+IF(G46&gt;F46,1,0))</f>
      </c>
    </row>
    <row r="45" spans="1:9" ht="12.75">
      <c r="A45" s="102"/>
      <c r="B45" s="99"/>
      <c r="C45" s="95"/>
      <c r="D45" s="96"/>
      <c r="E45" s="62" t="s">
        <v>43</v>
      </c>
      <c r="F45" s="63"/>
      <c r="G45" s="64"/>
      <c r="H45" s="100"/>
      <c r="I45" s="101"/>
    </row>
    <row r="46" spans="1:9" ht="12.75">
      <c r="A46" s="102"/>
      <c r="B46" s="99"/>
      <c r="C46" s="95"/>
      <c r="D46" s="96"/>
      <c r="E46" s="62" t="s">
        <v>8</v>
      </c>
      <c r="F46" s="63"/>
      <c r="G46" s="64"/>
      <c r="H46" s="100"/>
      <c r="I46" s="101"/>
    </row>
    <row r="47" spans="1:9" ht="12.75">
      <c r="A47" s="102">
        <v>31</v>
      </c>
      <c r="B47" s="99"/>
      <c r="C47" s="95" t="s">
        <v>5</v>
      </c>
      <c r="D47" s="96"/>
      <c r="E47" s="62" t="s">
        <v>42</v>
      </c>
      <c r="F47" s="63"/>
      <c r="G47" s="64"/>
      <c r="H47" s="100">
        <f>IF(ISBLANK(F47),"",IF(F47&gt;G47,1,0)+IF(F48&gt;G48,1,0)+IF(F49&gt;G49,1,0))</f>
      </c>
      <c r="I47" s="101">
        <f>IF(ISBLANK(F47),"",IF(G47&gt;F47,1,0)+IF(G48&gt;F48,1,0)+IF(G49&gt;F49,1,0))</f>
      </c>
    </row>
    <row r="48" spans="1:9" ht="12.75">
      <c r="A48" s="102"/>
      <c r="B48" s="99"/>
      <c r="C48" s="95"/>
      <c r="D48" s="96"/>
      <c r="E48" s="62" t="s">
        <v>43</v>
      </c>
      <c r="F48" s="63"/>
      <c r="G48" s="64"/>
      <c r="H48" s="100"/>
      <c r="I48" s="101"/>
    </row>
    <row r="49" spans="1:9" ht="12.75">
      <c r="A49" s="102"/>
      <c r="B49" s="99"/>
      <c r="C49" s="95"/>
      <c r="D49" s="96"/>
      <c r="E49" s="62" t="s">
        <v>8</v>
      </c>
      <c r="F49" s="63"/>
      <c r="G49" s="64"/>
      <c r="H49" s="100"/>
      <c r="I49" s="101"/>
    </row>
  </sheetData>
  <mergeCells count="97">
    <mergeCell ref="H5:H7"/>
    <mergeCell ref="I5:I7"/>
    <mergeCell ref="A1:I1"/>
    <mergeCell ref="A2:A4"/>
    <mergeCell ref="B2:B4"/>
    <mergeCell ref="C2:C4"/>
    <mergeCell ref="D2:D4"/>
    <mergeCell ref="H2:H4"/>
    <mergeCell ref="I2:I4"/>
    <mergeCell ref="H8:H10"/>
    <mergeCell ref="I8:I10"/>
    <mergeCell ref="A5:A7"/>
    <mergeCell ref="B5:B7"/>
    <mergeCell ref="C5:C7"/>
    <mergeCell ref="A8:A10"/>
    <mergeCell ref="B8:B10"/>
    <mergeCell ref="C8:C10"/>
    <mergeCell ref="D8:D10"/>
    <mergeCell ref="D5:D7"/>
    <mergeCell ref="A11:A13"/>
    <mergeCell ref="B11:B13"/>
    <mergeCell ref="C11:C13"/>
    <mergeCell ref="D11:D13"/>
    <mergeCell ref="H17:H19"/>
    <mergeCell ref="I17:I19"/>
    <mergeCell ref="A14:A16"/>
    <mergeCell ref="B14:B16"/>
    <mergeCell ref="C14:C16"/>
    <mergeCell ref="D14:D16"/>
    <mergeCell ref="H11:H13"/>
    <mergeCell ref="I11:I13"/>
    <mergeCell ref="H14:H16"/>
    <mergeCell ref="I14:I16"/>
    <mergeCell ref="H20:H22"/>
    <mergeCell ref="I20:I22"/>
    <mergeCell ref="A17:A19"/>
    <mergeCell ref="B17:B19"/>
    <mergeCell ref="A20:A22"/>
    <mergeCell ref="B20:B22"/>
    <mergeCell ref="C20:C22"/>
    <mergeCell ref="D20:D22"/>
    <mergeCell ref="C17:C19"/>
    <mergeCell ref="D17:D19"/>
    <mergeCell ref="A23:A25"/>
    <mergeCell ref="B23:B25"/>
    <mergeCell ref="C23:C25"/>
    <mergeCell ref="D23:D25"/>
    <mergeCell ref="H29:H31"/>
    <mergeCell ref="I29:I31"/>
    <mergeCell ref="A26:A28"/>
    <mergeCell ref="B26:B28"/>
    <mergeCell ref="C26:C28"/>
    <mergeCell ref="D26:D28"/>
    <mergeCell ref="H23:H25"/>
    <mergeCell ref="I23:I25"/>
    <mergeCell ref="H26:H28"/>
    <mergeCell ref="I26:I28"/>
    <mergeCell ref="H32:H34"/>
    <mergeCell ref="I32:I34"/>
    <mergeCell ref="A29:A31"/>
    <mergeCell ref="B29:B31"/>
    <mergeCell ref="A32:A34"/>
    <mergeCell ref="B32:B34"/>
    <mergeCell ref="C32:C34"/>
    <mergeCell ref="D32:D34"/>
    <mergeCell ref="C29:C31"/>
    <mergeCell ref="D29:D31"/>
    <mergeCell ref="A35:A37"/>
    <mergeCell ref="B35:B37"/>
    <mergeCell ref="C35:C37"/>
    <mergeCell ref="D35:D37"/>
    <mergeCell ref="H41:H43"/>
    <mergeCell ref="I41:I43"/>
    <mergeCell ref="A38:A40"/>
    <mergeCell ref="B38:B40"/>
    <mergeCell ref="C38:C40"/>
    <mergeCell ref="D38:D40"/>
    <mergeCell ref="H35:H37"/>
    <mergeCell ref="I35:I37"/>
    <mergeCell ref="H38:H40"/>
    <mergeCell ref="I38:I40"/>
    <mergeCell ref="H44:H46"/>
    <mergeCell ref="I44:I46"/>
    <mergeCell ref="A41:A43"/>
    <mergeCell ref="B41:B43"/>
    <mergeCell ref="A44:A46"/>
    <mergeCell ref="B44:B46"/>
    <mergeCell ref="C44:C46"/>
    <mergeCell ref="D44:D46"/>
    <mergeCell ref="C41:C43"/>
    <mergeCell ref="D41:D43"/>
    <mergeCell ref="H47:H49"/>
    <mergeCell ref="I47:I49"/>
    <mergeCell ref="A47:A49"/>
    <mergeCell ref="B47:B49"/>
    <mergeCell ref="C47:C49"/>
    <mergeCell ref="D47:D49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5" sqref="W5:X5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4.851562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421875" style="1" customWidth="1"/>
    <col min="26" max="26" width="5.28125" style="1" bestFit="1" customWidth="1"/>
    <col min="27" max="27" width="4.57421875" style="1" bestFit="1" customWidth="1"/>
    <col min="28" max="28" width="6.140625" style="1" customWidth="1"/>
    <col min="29" max="29" width="3.7109375" style="1" customWidth="1"/>
    <col min="30" max="16384" width="11.421875" style="1" customWidth="1"/>
  </cols>
  <sheetData>
    <row r="1" spans="1:27" ht="32.25" customHeight="1" thickBot="1">
      <c r="A1" s="79" t="s">
        <v>25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 thickBot="1">
      <c r="A2" s="2">
        <v>1</v>
      </c>
      <c r="B2" s="67" t="str">
        <f>IF(ISERROR($AB2),$Y2,VLOOKUP($AB2,'[1]C1'!$A$2:$D$5,COLUMN(),0))</f>
        <v>Lorenz/Lorenz</v>
      </c>
      <c r="C2" s="68"/>
      <c r="D2" s="75" t="str">
        <f>IF(ISERROR($AB2),"",VLOOKUP($AB2,'[1]C1'!$A$2:$D$5,COLUMN(),0))</f>
        <v>Vestische Straßenbahnen</v>
      </c>
      <c r="E2" s="83"/>
      <c r="F2" s="83"/>
      <c r="G2" s="3">
        <f>S14</f>
        <v>0</v>
      </c>
      <c r="H2" s="4">
        <f>T14</f>
        <v>2</v>
      </c>
      <c r="I2" s="5">
        <f>T16</f>
        <v>2</v>
      </c>
      <c r="J2" s="6">
        <f>S16</f>
        <v>1</v>
      </c>
      <c r="K2" s="5">
        <f>S20</f>
        <v>2</v>
      </c>
      <c r="L2" s="6">
        <f>T20</f>
        <v>1</v>
      </c>
      <c r="M2" s="5">
        <f>S21</f>
        <v>1</v>
      </c>
      <c r="N2" s="6">
        <f>T21</f>
        <v>2</v>
      </c>
      <c r="O2" s="5">
        <f>S9</f>
      </c>
      <c r="P2" s="6">
        <f>T9</f>
      </c>
      <c r="Q2" s="7">
        <f>IF(ISBLANK(B2),"",SUM(G9,K9,O9,G14,K14,O14,H16,L16,P16,G20,K20,O20,G21,K21,O21))</f>
        <v>21</v>
      </c>
      <c r="R2" s="8">
        <f>IF(ISBLANK(B2),"",SUM(H9,L9,P9,H14,L14,P14,G16,K16,O16,H20,L20,P20,H21,L21,P21))</f>
        <v>21</v>
      </c>
      <c r="S2" s="7">
        <f>IF(ISBLANK(B2),"",SUM(G2,I2,K2,M2,O2))</f>
        <v>5</v>
      </c>
      <c r="T2" s="8">
        <f>IF(ISBLANK(B2),"",SUM(H2,J2,L2,N2,P2))</f>
        <v>6</v>
      </c>
      <c r="U2" s="7">
        <f>IF(ISBLANK(B2),"",IF(G2=2,1,0)+IF(I2=2,1,0)+IF(K2=2,1,0)+IF(M2=2,1,0)+IF(O2=2,1,0))</f>
        <v>2</v>
      </c>
      <c r="V2" s="8">
        <f>IF(ISBLANK(B2),"",IF(H2=2,1,0)+IF(J2=2,1,0)+IF(L2=2,1,0)+IF(N2=2,1,0)+IF(P2=2,1,0))</f>
        <v>2</v>
      </c>
      <c r="W2" s="84">
        <v>4</v>
      </c>
      <c r="X2" s="84"/>
      <c r="Y2" s="66" t="str">
        <f>Z2&amp;". Grp "&amp;AA2</f>
        <v>1. Grp 1</v>
      </c>
      <c r="Z2" s="1">
        <v>1</v>
      </c>
      <c r="AA2" s="1">
        <v>1</v>
      </c>
      <c r="AB2" s="1">
        <f>MATCH(Z2,'[1]C1'!$S$2:$S$5,0)</f>
        <v>1</v>
      </c>
    </row>
    <row r="3" spans="1:28" ht="33" customHeight="1" thickBot="1">
      <c r="A3" s="9">
        <v>2</v>
      </c>
      <c r="B3" s="69" t="str">
        <f>IF(ISERROR($AB3),$Y3,VLOOKUP($AB3,'[1]C2'!$A$2:$D$5,COLUMN(),0))</f>
        <v>Lüken/Hinrichs/Rothenhäuser</v>
      </c>
      <c r="C3" s="70"/>
      <c r="D3" s="71" t="str">
        <f>IF(ISERROR($AB3),"",VLOOKUP($AB3,'[1]C2'!$A$2:$D$5,COLUMN(),0))</f>
        <v>Team Cafeteria</v>
      </c>
      <c r="E3" s="7">
        <f>T14</f>
        <v>2</v>
      </c>
      <c r="F3" s="8">
        <f>S14</f>
        <v>0</v>
      </c>
      <c r="G3" s="83"/>
      <c r="H3" s="83"/>
      <c r="I3" s="10">
        <f>S19</f>
        <v>2</v>
      </c>
      <c r="J3" s="11">
        <f>T19</f>
        <v>0</v>
      </c>
      <c r="K3" s="12">
        <f>T23</f>
        <v>0</v>
      </c>
      <c r="L3" s="13">
        <f>S23</f>
        <v>2</v>
      </c>
      <c r="M3" s="12">
        <f>S10</f>
        <v>1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18</v>
      </c>
      <c r="R3" s="15">
        <f>IF(ISBLANK(B3),"",SUM(H10,L10,P10,G14,K14,O14,H15,L15,P15,H19,L19,P19,G23,K23,O23))</f>
        <v>17</v>
      </c>
      <c r="S3" s="14">
        <f>IF(ISBLANK(B3),"",SUM(E3,I3,K3,M3,O3))</f>
        <v>5</v>
      </c>
      <c r="T3" s="15">
        <f>IF(ISBLANK(B3),"",SUM(F3,J3,L3,N3,P3))</f>
        <v>4</v>
      </c>
      <c r="U3" s="14">
        <f>IF(ISBLANK(B3),"",IF(E3=2,1,0)+IF(I3=2,1,0)+IF(K3=2,1,0)+IF(M3=2,1,0)+IF(O3=2,1,0))</f>
        <v>2</v>
      </c>
      <c r="V3" s="15">
        <f>IF(ISBLANK(B3),"",IF(F3=2,1,0)+IF(J3=2,1,0)+IF(L3=2,1,0)+IF(N3=2,1,0)+IF(P3=2,1,0))</f>
        <v>2</v>
      </c>
      <c r="W3" s="85">
        <v>3</v>
      </c>
      <c r="X3" s="85"/>
      <c r="Y3" s="66" t="str">
        <f>Z3&amp;". Grp "&amp;AA3</f>
        <v>2. Grp 2</v>
      </c>
      <c r="Z3" s="1">
        <v>2</v>
      </c>
      <c r="AA3" s="1">
        <v>2</v>
      </c>
      <c r="AB3" s="1">
        <f>MATCH(Z3,'[1]C2'!$S$2:$S$5,0)</f>
        <v>2</v>
      </c>
    </row>
    <row r="4" spans="1:28" ht="33" customHeight="1" thickBot="1">
      <c r="A4" s="9">
        <v>3</v>
      </c>
      <c r="B4" s="69" t="str">
        <f>IF(ISERROR($AB4),$Y4,VLOOKUP($AB4,'[1]C3'!$A$2:$D$5,COLUMN(),0))</f>
        <v>Blazek/Genz</v>
      </c>
      <c r="C4" s="70"/>
      <c r="D4" s="78" t="str">
        <f>IF(ISERROR($AB4),"",VLOOKUP($AB4,'[1]C3'!$A$2:$D$5,COLUMN(),0))</f>
        <v>VfL Etr. Hannover/Tura Bremen</v>
      </c>
      <c r="E4" s="14">
        <f>S16</f>
        <v>1</v>
      </c>
      <c r="F4" s="16">
        <f>T16</f>
        <v>2</v>
      </c>
      <c r="G4" s="17">
        <f>T19</f>
        <v>0</v>
      </c>
      <c r="H4" s="18">
        <f>S19</f>
        <v>2</v>
      </c>
      <c r="I4" s="83"/>
      <c r="J4" s="83"/>
      <c r="K4" s="10">
        <f>S11</f>
        <v>2</v>
      </c>
      <c r="L4" s="11">
        <f>T11</f>
        <v>1</v>
      </c>
      <c r="M4" s="12">
        <f>S12</f>
        <v>0</v>
      </c>
      <c r="N4" s="13">
        <f>T12</f>
        <v>2</v>
      </c>
      <c r="O4" s="12">
        <f>S22</f>
      </c>
      <c r="P4" s="13">
        <f>T22</f>
      </c>
      <c r="Q4" s="14">
        <f>IF(ISBLANK(B4),"",SUM(G11,K11,O11,G12,K12,O12,G16,K16,O16,H19,L19,P19,G22,K22,O22))</f>
        <v>13</v>
      </c>
      <c r="R4" s="15">
        <f>IF(ISBLANK(B4),"",SUM(H11,L11,P11,H12,L12,P12,H16,L16,P16,G19,K19,O19,H22,L22,P22))</f>
        <v>23</v>
      </c>
      <c r="S4" s="14">
        <f>IF(ISBLANK(B4),"",SUM(G4,E4,K4,M4,O4))</f>
        <v>3</v>
      </c>
      <c r="T4" s="15">
        <f>IF(ISBLANK(B4),"",SUM(H4,F4,L4,N4,P4))</f>
        <v>7</v>
      </c>
      <c r="U4" s="14">
        <f>IF(ISBLANK(B4),"",IF(G4=2,1,0)+IF(E4=2,1,0)+IF(K4=2,1,0)+IF(M4=2,1,0)+IF(O4=2,1,0))</f>
        <v>1</v>
      </c>
      <c r="V4" s="15">
        <f>IF(ISBLANK(B4),"",IF(H4=2,1,0)+IF(F4=2,1,0)+IF(L4=2,1,0)+IF(N4=2,1,0)+IF(P4=2,1,0))</f>
        <v>3</v>
      </c>
      <c r="W4" s="85">
        <v>5</v>
      </c>
      <c r="X4" s="85"/>
      <c r="Y4" s="66" t="str">
        <f>Z4&amp;". Grp "&amp;AA4</f>
        <v>1. Grp 3</v>
      </c>
      <c r="Z4" s="1">
        <v>1</v>
      </c>
      <c r="AA4" s="1">
        <v>3</v>
      </c>
      <c r="AB4" s="1">
        <f>MATCH(Z4,'[1]C3'!$S$2:$S$5,0)</f>
        <v>1</v>
      </c>
    </row>
    <row r="5" spans="1:28" ht="33" customHeight="1" thickBot="1">
      <c r="A5" s="9">
        <v>4</v>
      </c>
      <c r="B5" s="69" t="str">
        <f>IF(ISERROR($AB5),$Y5,VLOOKUP($AB5,'[1]C4'!$A$2:$D$5,COLUMN(),0))</f>
        <v>Sobing/Metko</v>
      </c>
      <c r="C5" s="70"/>
      <c r="D5" s="71" t="str">
        <f>IF(ISERROR($AB5),"",VLOOKUP($AB5,'[1]C4'!$A$2:$D$5,COLUMN(),0))</f>
        <v>TV Oyten</v>
      </c>
      <c r="E5" s="14">
        <f>T20</f>
        <v>1</v>
      </c>
      <c r="F5" s="16">
        <f>S20</f>
        <v>2</v>
      </c>
      <c r="G5" s="19">
        <f>S23</f>
        <v>2</v>
      </c>
      <c r="H5" s="16">
        <f>T23</f>
        <v>0</v>
      </c>
      <c r="I5" s="20">
        <f>T11</f>
        <v>1</v>
      </c>
      <c r="J5" s="18">
        <f>S11</f>
        <v>2</v>
      </c>
      <c r="K5" s="83"/>
      <c r="L5" s="83"/>
      <c r="M5" s="10">
        <f>T17</f>
        <v>2</v>
      </c>
      <c r="N5" s="11">
        <f>S17</f>
        <v>1</v>
      </c>
      <c r="O5" s="12">
        <f>S13</f>
      </c>
      <c r="P5" s="13">
        <f>T13</f>
      </c>
      <c r="Q5" s="14">
        <f>IF(ISBLANK(B5),"",SUM(H11,L11,P11,G13,K13,O13,H17,L17,P17,H20,L20,P20,G23,K23,O23))</f>
        <v>22</v>
      </c>
      <c r="R5" s="15">
        <f>IF(ISBLANK(B5),"",SUM(G11,K11,O11,H13,L13,P13,G17,K17,O17,G20,K20,O20,H23,P23))</f>
        <v>21</v>
      </c>
      <c r="S5" s="14">
        <f>IF(ISBLANK(B5),"",SUM(E5,I5,G5,M5,O5))</f>
        <v>6</v>
      </c>
      <c r="T5" s="15">
        <f>IF(ISBLANK(B5),"",SUM(F5,J5,H5,N5,P5))</f>
        <v>5</v>
      </c>
      <c r="U5" s="14">
        <f>IF(ISBLANK(B5),"",IF(E5=2,1,0)+IF(I5=2,1,0)+IF(G5=2,1,0)+IF(M5=2,1,0)+IF(O5=2,1,0))</f>
        <v>2</v>
      </c>
      <c r="V5" s="15">
        <f>IF(ISBLANK(B5),"",IF(F5=2,1,0)+IF(J5=2,1,0)+IF(H5=2,1,0)+IF(N5=2,1,0)+IF(P5=2,1,0))</f>
        <v>2</v>
      </c>
      <c r="W5" s="85">
        <v>2</v>
      </c>
      <c r="X5" s="85"/>
      <c r="Y5" s="66" t="str">
        <f>Z5&amp;". Grp "&amp;AA5</f>
        <v>2. Grp 4</v>
      </c>
      <c r="Z5" s="1">
        <v>2</v>
      </c>
      <c r="AA5" s="1">
        <v>4</v>
      </c>
      <c r="AB5" s="1">
        <f>MATCH(Z5,'[1]C4'!$S$2:$S$5,0)</f>
        <v>1</v>
      </c>
    </row>
    <row r="6" spans="1:28" ht="33" customHeight="1" thickBot="1">
      <c r="A6" s="9">
        <v>5</v>
      </c>
      <c r="B6" s="69" t="str">
        <f>IF(ISERROR($AB6),$Y6,VLOOKUP($AB6,'[1]C5'!$A$2:$D$5,COLUMN(),0))</f>
        <v>Mast/Foitzik</v>
      </c>
      <c r="C6" s="70"/>
      <c r="D6" s="71" t="str">
        <f>IF(ISERROR($AB6),"",VLOOKUP($AB6,'[1]C5'!$A$2:$D$5,COLUMN(),0))</f>
        <v>Vestische Straßenbahnen</v>
      </c>
      <c r="E6" s="14">
        <f>T21</f>
        <v>2</v>
      </c>
      <c r="F6" s="16">
        <f>S21</f>
        <v>1</v>
      </c>
      <c r="G6" s="19">
        <f>T10</f>
        <v>2</v>
      </c>
      <c r="H6" s="16">
        <f>S10</f>
        <v>1</v>
      </c>
      <c r="I6" s="19">
        <f>T12</f>
        <v>2</v>
      </c>
      <c r="J6" s="16">
        <f>S12</f>
        <v>0</v>
      </c>
      <c r="K6" s="20">
        <f>S17</f>
        <v>1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26</v>
      </c>
      <c r="R6" s="15">
        <f>IF(ISBLANK(B6),"",SUM(G10,K10,O10,G12,K12,O12,H17,L17,P17,H18,L18,P18,G21,K21,O21))</f>
        <v>18</v>
      </c>
      <c r="S6" s="14">
        <f>IF(ISBLANK(B6),"",SUM(E6,G6,K6,I6,O6))</f>
        <v>7</v>
      </c>
      <c r="T6" s="15">
        <f>IF(ISBLANK(B6),"",SUM(F6,H6,L6,J6,P6))</f>
        <v>4</v>
      </c>
      <c r="U6" s="14">
        <f>IF(ISBLANK(B6),"",IF(E6=2,1,0)+IF(G6=2,1,0)+IF(K6=2,1,0)+IF(I6=2,1,0)+IF(O6=2,1,0))</f>
        <v>3</v>
      </c>
      <c r="V6" s="15">
        <f>IF(ISBLANK(B6),"",IF(F6=2,1,0)+IF(H6=2,1,0)+IF(L6=2,1,0)+IF(J6=2,1,0)+IF(P6=2,1,0))</f>
        <v>1</v>
      </c>
      <c r="W6" s="85">
        <v>1</v>
      </c>
      <c r="X6" s="85"/>
      <c r="Y6" s="66" t="str">
        <f>Z6&amp;". Grp "&amp;AA6</f>
        <v>1. Grp 5</v>
      </c>
      <c r="Z6" s="1">
        <v>1</v>
      </c>
      <c r="AA6" s="1">
        <v>5</v>
      </c>
      <c r="AB6" s="1">
        <f>MATCH(Z6,'[1]C5'!$S$2:$S$5,0)</f>
        <v>2</v>
      </c>
    </row>
    <row r="7" spans="1:24" ht="33" customHeight="1" thickBot="1">
      <c r="A7" s="21">
        <v>6</v>
      </c>
      <c r="B7" s="72"/>
      <c r="C7" s="73"/>
      <c r="D7" s="7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8" ht="13.5" thickBot="1"/>
    <row r="9" spans="1:20" ht="12.75">
      <c r="A9" s="31" t="s">
        <v>4</v>
      </c>
      <c r="B9" s="32" t="str">
        <f>IF(ISBLANK(B2),"",B2)</f>
        <v>Lorenz/Lorenz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Lüken/Hinrichs/Rothenhäuser</v>
      </c>
      <c r="C10" s="41" t="s">
        <v>5</v>
      </c>
      <c r="D10" s="42" t="str">
        <f>IF(ISBLANK(B6),"",B6)</f>
        <v>Mast/Foitzik</v>
      </c>
      <c r="E10" s="89" t="s">
        <v>6</v>
      </c>
      <c r="F10" s="89"/>
      <c r="G10" s="43">
        <v>3</v>
      </c>
      <c r="H10" s="44">
        <v>2</v>
      </c>
      <c r="I10" s="89" t="s">
        <v>7</v>
      </c>
      <c r="J10" s="89"/>
      <c r="K10" s="43">
        <v>0</v>
      </c>
      <c r="L10" s="44">
        <v>3</v>
      </c>
      <c r="M10" s="89" t="s">
        <v>8</v>
      </c>
      <c r="N10" s="89"/>
      <c r="O10" s="43">
        <v>1</v>
      </c>
      <c r="P10" s="44">
        <v>3</v>
      </c>
      <c r="Q10" s="45" t="s">
        <v>9</v>
      </c>
      <c r="R10" s="42"/>
      <c r="S10" s="46">
        <f t="shared" si="0"/>
        <v>1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Blazek/Genz</v>
      </c>
      <c r="C11" s="50" t="s">
        <v>5</v>
      </c>
      <c r="D11" s="51" t="str">
        <f>IF(ISBLANK(B5),"",B5)</f>
        <v>Sobing/Metko</v>
      </c>
      <c r="E11" s="92" t="s">
        <v>6</v>
      </c>
      <c r="F11" s="92"/>
      <c r="G11" s="52">
        <v>3</v>
      </c>
      <c r="H11" s="53">
        <v>1</v>
      </c>
      <c r="I11" s="92" t="s">
        <v>7</v>
      </c>
      <c r="J11" s="92"/>
      <c r="K11" s="52">
        <v>1</v>
      </c>
      <c r="L11" s="53">
        <v>3</v>
      </c>
      <c r="M11" s="92" t="s">
        <v>8</v>
      </c>
      <c r="N11" s="92"/>
      <c r="O11" s="52">
        <v>3</v>
      </c>
      <c r="P11" s="53">
        <v>1</v>
      </c>
      <c r="Q11" s="54" t="s">
        <v>9</v>
      </c>
      <c r="R11" s="51"/>
      <c r="S11" s="55">
        <f t="shared" si="0"/>
        <v>2</v>
      </c>
      <c r="T11" s="56">
        <f t="shared" si="1"/>
        <v>1</v>
      </c>
    </row>
    <row r="12" spans="1:20" ht="12.75">
      <c r="A12" s="57" t="s">
        <v>12</v>
      </c>
      <c r="B12" s="33" t="str">
        <f>IF(ISBLANK(B4),"",B4)</f>
        <v>Blazek/Genz</v>
      </c>
      <c r="C12" s="58" t="s">
        <v>5</v>
      </c>
      <c r="D12" s="34" t="str">
        <f>IF(ISBLANK(B6),"",B6)</f>
        <v>Mast/Foitzik</v>
      </c>
      <c r="E12" s="88" t="s">
        <v>6</v>
      </c>
      <c r="F12" s="88"/>
      <c r="G12" s="35">
        <v>1</v>
      </c>
      <c r="H12" s="36">
        <v>3</v>
      </c>
      <c r="I12" s="88" t="s">
        <v>7</v>
      </c>
      <c r="J12" s="88"/>
      <c r="K12" s="35">
        <v>1</v>
      </c>
      <c r="L12" s="36">
        <v>3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0</v>
      </c>
      <c r="T12" s="38">
        <f t="shared" si="1"/>
        <v>2</v>
      </c>
    </row>
    <row r="13" spans="1:20" ht="12.75">
      <c r="A13" s="59" t="s">
        <v>13</v>
      </c>
      <c r="B13" s="45" t="str">
        <f>IF(ISBLANK(B5),"",B5)</f>
        <v>Sobing/Metko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Lorenz/Lorenz</v>
      </c>
      <c r="C14" s="50" t="s">
        <v>5</v>
      </c>
      <c r="D14" s="51" t="str">
        <f>IF(ISBLANK(B3),"",B3)</f>
        <v>Lüken/Hinrichs/Rothenhäuser</v>
      </c>
      <c r="E14" s="92" t="s">
        <v>6</v>
      </c>
      <c r="F14" s="92"/>
      <c r="G14" s="52">
        <v>1</v>
      </c>
      <c r="H14" s="53">
        <v>3</v>
      </c>
      <c r="I14" s="92" t="s">
        <v>7</v>
      </c>
      <c r="J14" s="92"/>
      <c r="K14" s="52">
        <v>2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0</v>
      </c>
      <c r="T14" s="56">
        <f t="shared" si="1"/>
        <v>2</v>
      </c>
    </row>
    <row r="15" spans="1:20" ht="12.75">
      <c r="A15" s="57" t="s">
        <v>15</v>
      </c>
      <c r="B15" s="33" t="str">
        <f>IF(ISBLANK(B3),"",B3)</f>
        <v>Lüken/Hinrichs/Rothenhäuser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Blazek/Genz</v>
      </c>
      <c r="C16" s="41" t="s">
        <v>5</v>
      </c>
      <c r="D16" s="42" t="str">
        <f>IF(ISBLANK(B2),"",B2)</f>
        <v>Lorenz/Lorenz</v>
      </c>
      <c r="E16" s="89" t="s">
        <v>6</v>
      </c>
      <c r="F16" s="89"/>
      <c r="G16" s="43">
        <v>3</v>
      </c>
      <c r="H16" s="44">
        <v>0</v>
      </c>
      <c r="I16" s="89" t="s">
        <v>7</v>
      </c>
      <c r="J16" s="89"/>
      <c r="K16" s="43">
        <v>1</v>
      </c>
      <c r="L16" s="44">
        <v>3</v>
      </c>
      <c r="M16" s="89" t="s">
        <v>8</v>
      </c>
      <c r="N16" s="89"/>
      <c r="O16" s="43">
        <v>0</v>
      </c>
      <c r="P16" s="44">
        <v>3</v>
      </c>
      <c r="Q16" s="45" t="s">
        <v>9</v>
      </c>
      <c r="R16" s="42"/>
      <c r="S16" s="46">
        <f t="shared" si="0"/>
        <v>1</v>
      </c>
      <c r="T16" s="47">
        <f t="shared" si="1"/>
        <v>2</v>
      </c>
    </row>
    <row r="17" spans="1:20" ht="12.75">
      <c r="A17" s="60" t="s">
        <v>17</v>
      </c>
      <c r="B17" s="54" t="str">
        <f>IF(ISBLANK(B6),"",B6)</f>
        <v>Mast/Foitzik</v>
      </c>
      <c r="C17" s="50" t="s">
        <v>5</v>
      </c>
      <c r="D17" s="51" t="str">
        <f>IF(ISBLANK(B5),"",B5)</f>
        <v>Sobing/Metko</v>
      </c>
      <c r="E17" s="92" t="s">
        <v>6</v>
      </c>
      <c r="F17" s="92"/>
      <c r="G17" s="52">
        <v>3</v>
      </c>
      <c r="H17" s="53">
        <v>0</v>
      </c>
      <c r="I17" s="92" t="s">
        <v>7</v>
      </c>
      <c r="J17" s="92"/>
      <c r="K17" s="52">
        <v>2</v>
      </c>
      <c r="L17" s="53">
        <v>3</v>
      </c>
      <c r="M17" s="92" t="s">
        <v>8</v>
      </c>
      <c r="N17" s="92"/>
      <c r="O17" s="52">
        <v>1</v>
      </c>
      <c r="P17" s="53">
        <v>3</v>
      </c>
      <c r="Q17" s="54" t="s">
        <v>9</v>
      </c>
      <c r="R17" s="51"/>
      <c r="S17" s="55">
        <f t="shared" si="0"/>
        <v>1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Mast/Foitzik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Lüken/Hinrichs/Rothenhäuser</v>
      </c>
      <c r="C19" s="41" t="s">
        <v>5</v>
      </c>
      <c r="D19" s="42" t="str">
        <f>IF(ISBLANK(B4),"",B4)</f>
        <v>Blazek/Genz</v>
      </c>
      <c r="E19" s="89" t="s">
        <v>6</v>
      </c>
      <c r="F19" s="89"/>
      <c r="G19" s="43">
        <v>3</v>
      </c>
      <c r="H19" s="44">
        <v>0</v>
      </c>
      <c r="I19" s="89" t="s">
        <v>7</v>
      </c>
      <c r="J19" s="89"/>
      <c r="K19" s="43">
        <v>3</v>
      </c>
      <c r="L19" s="44">
        <v>0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2</v>
      </c>
      <c r="T19" s="47">
        <f t="shared" si="1"/>
        <v>0</v>
      </c>
    </row>
    <row r="20" spans="1:20" ht="12.75">
      <c r="A20" s="60" t="s">
        <v>20</v>
      </c>
      <c r="B20" s="54" t="str">
        <f>IF(ISBLANK(B2),"",B2)</f>
        <v>Lorenz/Lorenz</v>
      </c>
      <c r="C20" s="50" t="s">
        <v>5</v>
      </c>
      <c r="D20" s="51" t="str">
        <f>IF(ISBLANK(B5),"",B5)</f>
        <v>Sobing/Metko</v>
      </c>
      <c r="E20" s="92" t="s">
        <v>6</v>
      </c>
      <c r="F20" s="92"/>
      <c r="G20" s="52">
        <v>3</v>
      </c>
      <c r="H20" s="53">
        <v>0</v>
      </c>
      <c r="I20" s="92" t="s">
        <v>7</v>
      </c>
      <c r="J20" s="92"/>
      <c r="K20" s="52">
        <v>0</v>
      </c>
      <c r="L20" s="53">
        <v>3</v>
      </c>
      <c r="M20" s="92" t="s">
        <v>8</v>
      </c>
      <c r="N20" s="92"/>
      <c r="O20" s="52">
        <v>3</v>
      </c>
      <c r="P20" s="53">
        <v>2</v>
      </c>
      <c r="Q20" s="54" t="s">
        <v>9</v>
      </c>
      <c r="R20" s="51"/>
      <c r="S20" s="55">
        <f t="shared" si="0"/>
        <v>2</v>
      </c>
      <c r="T20" s="56">
        <f t="shared" si="1"/>
        <v>1</v>
      </c>
    </row>
    <row r="21" spans="1:20" ht="12.75">
      <c r="A21" s="57" t="s">
        <v>21</v>
      </c>
      <c r="B21" s="33" t="str">
        <f>IF(ISBLANK(B2),"",B2)</f>
        <v>Lorenz/Lorenz</v>
      </c>
      <c r="C21" s="58" t="s">
        <v>5</v>
      </c>
      <c r="D21" s="34" t="str">
        <f>IF(ISBLANK(B6),"",B6)</f>
        <v>Mast/Foitzik</v>
      </c>
      <c r="E21" s="88" t="s">
        <v>6</v>
      </c>
      <c r="F21" s="88"/>
      <c r="G21" s="35">
        <v>1</v>
      </c>
      <c r="H21" s="36">
        <v>3</v>
      </c>
      <c r="I21" s="88" t="s">
        <v>7</v>
      </c>
      <c r="J21" s="88"/>
      <c r="K21" s="35">
        <v>3</v>
      </c>
      <c r="L21" s="36">
        <v>0</v>
      </c>
      <c r="M21" s="88" t="s">
        <v>8</v>
      </c>
      <c r="N21" s="88"/>
      <c r="O21" s="35">
        <v>2</v>
      </c>
      <c r="P21" s="36">
        <v>3</v>
      </c>
      <c r="Q21" s="33" t="s">
        <v>9</v>
      </c>
      <c r="R21" s="34"/>
      <c r="S21" s="37">
        <f t="shared" si="0"/>
        <v>1</v>
      </c>
      <c r="T21" s="38">
        <f t="shared" si="1"/>
        <v>2</v>
      </c>
    </row>
    <row r="22" spans="1:20" ht="12.75">
      <c r="A22" s="59" t="s">
        <v>22</v>
      </c>
      <c r="B22" s="45" t="str">
        <f>IF(ISBLANK(B4),"",B4)</f>
        <v>Blazek/Genz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Sobing/Metko</v>
      </c>
      <c r="C23" s="50" t="s">
        <v>5</v>
      </c>
      <c r="D23" s="51" t="str">
        <f>IF(ISBLANK(B3),"",B3)</f>
        <v>Lüken/Hinrichs/Rothenhäuser</v>
      </c>
      <c r="E23" s="92" t="s">
        <v>6</v>
      </c>
      <c r="F23" s="92"/>
      <c r="G23" s="52">
        <v>3</v>
      </c>
      <c r="H23" s="53">
        <v>2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2</v>
      </c>
      <c r="T23" s="56">
        <f t="shared" si="1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6" sqref="W6:X6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4.851562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5.57421875" style="1" customWidth="1"/>
    <col min="26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 thickBot="1">
      <c r="A1" s="79" t="s">
        <v>26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 thickBot="1">
      <c r="A2" s="2">
        <v>1</v>
      </c>
      <c r="B2" s="67" t="str">
        <f>IF(ISERROR($AB2),$Y2,VLOOKUP($AB2,'[1]C1'!$A$2:$D$5,COLUMN(),0))</f>
        <v>Wenkens/Tralau</v>
      </c>
      <c r="C2" s="68"/>
      <c r="D2" s="75" t="str">
        <f>IF(ISERROR($AB2),"",VLOOKUP($AB2,'[1]C1'!$A$2:$D$5,COLUMN(),0))</f>
        <v>SC Alstertal-Langenhorn</v>
      </c>
      <c r="E2" s="83"/>
      <c r="F2" s="83"/>
      <c r="G2" s="3">
        <f>S14</f>
        <v>2</v>
      </c>
      <c r="H2" s="4">
        <f>T14</f>
        <v>0</v>
      </c>
      <c r="I2" s="5"/>
      <c r="J2" s="6"/>
      <c r="K2" s="5">
        <f>S20</f>
        <v>2</v>
      </c>
      <c r="L2" s="6">
        <f>T20</f>
        <v>0</v>
      </c>
      <c r="M2" s="5">
        <f>S21</f>
        <v>2</v>
      </c>
      <c r="N2" s="6">
        <f>T21</f>
        <v>1</v>
      </c>
      <c r="O2" s="5">
        <f>S9</f>
      </c>
      <c r="P2" s="6">
        <f>T9</f>
      </c>
      <c r="Q2" s="7">
        <f>IF(ISBLANK(B2),"",SUM(G9,K9,O9,G14,K14,O14,H16,L16,P16,G20,K20,O20,G21,K21,O21))</f>
        <v>26</v>
      </c>
      <c r="R2" s="8">
        <f>IF(ISBLANK(B2),"",SUM(H9,L9,P9,H14,L14,P14,G16,K16,O16,H20,L20,P20,H21,L21,P21))</f>
        <v>15</v>
      </c>
      <c r="S2" s="7">
        <f>IF(ISBLANK(B2),"",SUM(G2,I2,K2,M2,O2))</f>
        <v>6</v>
      </c>
      <c r="T2" s="8">
        <f>IF(ISBLANK(B2),"",SUM(H2,J2,L2,N2,P2))</f>
        <v>1</v>
      </c>
      <c r="U2" s="7">
        <f>IF(ISBLANK(B2),"",IF(G2=2,1,0)+IF(I2=2,1,0)+IF(K2=2,1,0)+IF(M2=2,1,0)+IF(O2=2,1,0))</f>
        <v>3</v>
      </c>
      <c r="V2" s="8">
        <f>IF(ISBLANK(B2),"",IF(H2=2,1,0)+IF(J2=2,1,0)+IF(L2=2,1,0)+IF(N2=2,1,0)+IF(P2=2,1,0))</f>
        <v>0</v>
      </c>
      <c r="W2" s="84">
        <v>1</v>
      </c>
      <c r="X2" s="84"/>
      <c r="Y2" s="66" t="str">
        <f>Z2&amp;". Grp "&amp;AA2</f>
        <v>2. Grp 1</v>
      </c>
      <c r="Z2" s="1">
        <v>2</v>
      </c>
      <c r="AA2" s="1">
        <v>1</v>
      </c>
      <c r="AB2" s="1">
        <f>MATCH(Z2,'[1]C1'!$S$2:$S$5,0)</f>
        <v>4</v>
      </c>
    </row>
    <row r="3" spans="1:28" ht="33" customHeight="1" thickBot="1">
      <c r="A3" s="9">
        <v>2</v>
      </c>
      <c r="B3" s="69" t="str">
        <f>IF(ISERROR($AB3),$Y3,VLOOKUP($AB3,'[1]C2'!$A$2:$D$5,COLUMN(),0))</f>
        <v>Wefer/Luginbühl</v>
      </c>
      <c r="C3" s="70"/>
      <c r="D3" s="71" t="str">
        <f>IF(ISERROR($AB3),"",VLOOKUP($AB3,'[1]C2'!$A$2:$D$5,COLUMN(),0))</f>
        <v>TuS Wahnbek</v>
      </c>
      <c r="E3" s="7">
        <f>T14</f>
        <v>0</v>
      </c>
      <c r="F3" s="8">
        <f>S14</f>
        <v>2</v>
      </c>
      <c r="G3" s="83"/>
      <c r="H3" s="83"/>
      <c r="I3" s="10"/>
      <c r="J3" s="11"/>
      <c r="K3" s="12">
        <f>T23</f>
        <v>2</v>
      </c>
      <c r="L3" s="13">
        <f>S23</f>
        <v>1</v>
      </c>
      <c r="M3" s="12">
        <f>S10</f>
        <v>2</v>
      </c>
      <c r="N3" s="13">
        <f>T10</f>
        <v>1</v>
      </c>
      <c r="O3" s="12">
        <f>S15</f>
      </c>
      <c r="P3" s="13">
        <f>T15</f>
      </c>
      <c r="Q3" s="14">
        <f>IF(ISBLANK(B3),"",SUM(G10,K10,O10,H14,L14,P14,G15,K15,O15,G19,K19,O19,H23,L23,P23))</f>
        <v>14</v>
      </c>
      <c r="R3" s="15">
        <f>IF(ISBLANK(B3),"",SUM(H10,L10,P10,G14,K14,O14,H15,L15,P15,H19,L19,P19,G23,K23,O23))</f>
        <v>17</v>
      </c>
      <c r="S3" s="14">
        <f>IF(ISBLANK(B3),"",SUM(E3,I3,K3,M3,O3))</f>
        <v>4</v>
      </c>
      <c r="T3" s="15">
        <f>IF(ISBLANK(B3),"",SUM(F3,J3,L3,N3,P3))</f>
        <v>4</v>
      </c>
      <c r="U3" s="14">
        <f>IF(ISBLANK(B3),"",IF(E3=2,1,0)+IF(I3=2,1,0)+IF(K3=2,1,0)+IF(M3=2,1,0)+IF(O3=2,1,0))</f>
        <v>2</v>
      </c>
      <c r="V3" s="15">
        <f>IF(ISBLANK(B3),"",IF(F3=2,1,0)+IF(J3=2,1,0)+IF(L3=2,1,0)+IF(N3=2,1,0)+IF(P3=2,1,0))</f>
        <v>1</v>
      </c>
      <c r="W3" s="85">
        <v>2</v>
      </c>
      <c r="X3" s="85"/>
      <c r="Y3" s="66" t="str">
        <f>Z3&amp;". Grp "&amp;AA3</f>
        <v>1. Grp 2</v>
      </c>
      <c r="Z3" s="1">
        <v>1</v>
      </c>
      <c r="AA3" s="1">
        <v>2</v>
      </c>
      <c r="AB3" s="1">
        <f>MATCH(Z3,'[1]C2'!$S$2:$S$5,0)</f>
        <v>3</v>
      </c>
    </row>
    <row r="4" spans="1:28" ht="33" customHeight="1" thickBot="1">
      <c r="A4" s="9">
        <v>3</v>
      </c>
      <c r="B4" s="69" t="str">
        <f>IF(ISERROR($AB4),$Y4,VLOOKUP($AB4,'[1]C3'!$A$2:$D$5,COLUMN(),0))</f>
        <v>Lippe/Gengatharan</v>
      </c>
      <c r="C4" s="70"/>
      <c r="D4" s="71" t="str">
        <f>IF(ISERROR($AB4),"",VLOOKUP($AB4,'[1]C3'!$A$2:$D$5,COLUMN(),0))</f>
        <v>TSV Adendorf</v>
      </c>
      <c r="E4" s="14"/>
      <c r="F4" s="16"/>
      <c r="G4" s="17"/>
      <c r="H4" s="18"/>
      <c r="I4" s="83"/>
      <c r="J4" s="83"/>
      <c r="K4" s="10"/>
      <c r="L4" s="11"/>
      <c r="M4" s="12"/>
      <c r="N4" s="13"/>
      <c r="O4" s="12">
        <f>S22</f>
      </c>
      <c r="P4" s="13">
        <f>T22</f>
      </c>
      <c r="Q4" s="14">
        <f>IF(ISBLANK(B4),"",SUM(G11,K11,O11,G12,K12,O12,G16,K16,O16,H19,L19,P19,G22,K22,O22))</f>
        <v>15</v>
      </c>
      <c r="R4" s="15">
        <f>IF(ISBLANK(B4),"",SUM(H11,L11,P11,H12,L12,P12,H16,L16,P16,G19,K19,O19,H22,L22,P22))</f>
        <v>21</v>
      </c>
      <c r="S4" s="14">
        <f>IF(ISBLANK(B4),"",SUM(G4,E4,K4,M4,O4))</f>
        <v>0</v>
      </c>
      <c r="T4" s="15">
        <f>IF(ISBLANK(B4),"",SUM(H4,F4,L4,N4,P4))</f>
        <v>0</v>
      </c>
      <c r="U4" s="14">
        <f>IF(ISBLANK(B4),"",IF(G4=2,1,0)+IF(E4=2,1,0)+IF(K4=2,1,0)+IF(M4=2,1,0)+IF(O4=2,1,0))</f>
        <v>0</v>
      </c>
      <c r="V4" s="15">
        <f>IF(ISBLANK(B4),"",IF(H4=2,1,0)+IF(F4=2,1,0)+IF(L4=2,1,0)+IF(N4=2,1,0)+IF(P4=2,1,0))</f>
        <v>0</v>
      </c>
      <c r="W4" s="85" t="s">
        <v>54</v>
      </c>
      <c r="X4" s="85"/>
      <c r="Y4" s="66" t="str">
        <f>Z4&amp;". Grp "&amp;AA4</f>
        <v>2. Grp 3</v>
      </c>
      <c r="Z4" s="1">
        <v>2</v>
      </c>
      <c r="AA4" s="1">
        <v>3</v>
      </c>
      <c r="AB4" s="1">
        <f>MATCH(Z4,'[1]C3'!$S$2:$S$5,0)</f>
        <v>2</v>
      </c>
    </row>
    <row r="5" spans="1:28" ht="33" customHeight="1" thickBot="1">
      <c r="A5" s="9">
        <v>4</v>
      </c>
      <c r="B5" s="69" t="str">
        <f>IF(ISERROR($AB5),$Y5,VLOOKUP($AB5,'[1]C4'!$A$2:$D$5,COLUMN(),0))</f>
        <v>Steinmeyer/Kloppmann</v>
      </c>
      <c r="C5" s="70"/>
      <c r="D5" s="71" t="str">
        <f>IF(ISERROR($AB5),"",VLOOKUP($AB5,'[1]C4'!$A$2:$D$5,COLUMN(),0))</f>
        <v>Arminia Hannover</v>
      </c>
      <c r="E5" s="14">
        <f>T20</f>
        <v>0</v>
      </c>
      <c r="F5" s="16">
        <f>S20</f>
        <v>2</v>
      </c>
      <c r="G5" s="19">
        <f>S23</f>
        <v>1</v>
      </c>
      <c r="H5" s="16">
        <f>T23</f>
        <v>2</v>
      </c>
      <c r="I5" s="20"/>
      <c r="J5" s="18"/>
      <c r="K5" s="83"/>
      <c r="L5" s="83"/>
      <c r="M5" s="10">
        <f>T17</f>
        <v>2</v>
      </c>
      <c r="N5" s="11">
        <f>S17</f>
        <v>1</v>
      </c>
      <c r="O5" s="12">
        <f>S13</f>
      </c>
      <c r="P5" s="13">
        <f>T13</f>
      </c>
      <c r="Q5" s="14">
        <f>IF(ISBLANK(B5),"",SUM(H11,L11,P11,G13,K13,O13,H17,L17,P17,H20,L20,P20,G23,K23,O23))</f>
        <v>22</v>
      </c>
      <c r="R5" s="15">
        <f>IF(ISBLANK(B5),"",SUM(G11,K11,O11,H13,L13,P13,G17,K17,O17,G20,K20,O20,H23,P23))</f>
        <v>20</v>
      </c>
      <c r="S5" s="14">
        <f>IF(ISBLANK(B5),"",SUM(E5,I5,G5,M5,O5))</f>
        <v>3</v>
      </c>
      <c r="T5" s="15">
        <f>IF(ISBLANK(B5),"",SUM(F5,J5,H5,N5,P5))</f>
        <v>5</v>
      </c>
      <c r="U5" s="14">
        <f>IF(ISBLANK(B5),"",IF(E5=2,1,0)+IF(I5=2,1,0)+IF(G5=2,1,0)+IF(M5=2,1,0)+IF(O5=2,1,0))</f>
        <v>1</v>
      </c>
      <c r="V5" s="15">
        <f>IF(ISBLANK(B5),"",IF(F5=2,1,0)+IF(J5=2,1,0)+IF(H5=2,1,0)+IF(N5=2,1,0)+IF(P5=2,1,0))</f>
        <v>2</v>
      </c>
      <c r="W5" s="85">
        <v>3</v>
      </c>
      <c r="X5" s="85"/>
      <c r="Y5" s="66" t="str">
        <f>Z5&amp;". Grp "&amp;AA5</f>
        <v>1. Grp 4</v>
      </c>
      <c r="Z5" s="1">
        <v>1</v>
      </c>
      <c r="AA5" s="1">
        <v>4</v>
      </c>
      <c r="AB5" s="1">
        <f>MATCH(Z5,'[1]C4'!$S$2:$S$5,0)</f>
        <v>2</v>
      </c>
    </row>
    <row r="6" spans="1:28" ht="33" customHeight="1" thickBot="1">
      <c r="A6" s="9">
        <v>5</v>
      </c>
      <c r="B6" s="69" t="str">
        <f>IF(ISERROR($AB6),$Y6,VLOOKUP($AB6,'[1]C5'!$A$2:$D$5,COLUMN(),0))</f>
        <v>Braucks/Murase</v>
      </c>
      <c r="C6" s="70"/>
      <c r="D6" s="71" t="str">
        <f>IF(ISERROR($AB6),"",VLOOKUP($AB6,'[1]C5'!$A$2:$D$5,COLUMN(),0))</f>
        <v>TSV Adendorf</v>
      </c>
      <c r="E6" s="14">
        <f>T21</f>
        <v>1</v>
      </c>
      <c r="F6" s="16">
        <f>S21</f>
        <v>2</v>
      </c>
      <c r="G6" s="19">
        <f>T10</f>
        <v>1</v>
      </c>
      <c r="H6" s="16">
        <f>S10</f>
        <v>2</v>
      </c>
      <c r="I6" s="19"/>
      <c r="J6" s="16"/>
      <c r="K6" s="20">
        <f>S17</f>
        <v>1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19</v>
      </c>
      <c r="R6" s="15">
        <f>IF(ISBLANK(B6),"",SUM(G10,K10,O10,G12,K12,O12,H17,L17,P17,H18,L18,P18,G21,K21,O21))</f>
        <v>23</v>
      </c>
      <c r="S6" s="14">
        <f>IF(ISBLANK(B6),"",SUM(E6,G6,K6,I6,O6))</f>
        <v>3</v>
      </c>
      <c r="T6" s="15">
        <f>IF(ISBLANK(B6),"",SUM(F6,H6,L6,J6,P6))</f>
        <v>6</v>
      </c>
      <c r="U6" s="14">
        <f>IF(ISBLANK(B6),"",IF(E6=2,1,0)+IF(G6=2,1,0)+IF(K6=2,1,0)+IF(I6=2,1,0)+IF(O6=2,1,0))</f>
        <v>0</v>
      </c>
      <c r="V6" s="15">
        <f>IF(ISBLANK(B6),"",IF(F6=2,1,0)+IF(H6=2,1,0)+IF(L6=2,1,0)+IF(J6=2,1,0)+IF(P6=2,1,0))</f>
        <v>3</v>
      </c>
      <c r="W6" s="85">
        <v>4</v>
      </c>
      <c r="X6" s="85"/>
      <c r="Y6" s="66" t="str">
        <f>Z6&amp;". Grp "&amp;AA6</f>
        <v>2. Grp 5</v>
      </c>
      <c r="Z6" s="1">
        <v>2</v>
      </c>
      <c r="AA6" s="1">
        <v>5</v>
      </c>
      <c r="AB6" s="1">
        <f>MATCH(Z6,'[1]C5'!$S$2:$S$5,0)</f>
        <v>1</v>
      </c>
    </row>
    <row r="7" spans="1:24" ht="33" customHeight="1" thickBot="1">
      <c r="A7" s="21">
        <v>6</v>
      </c>
      <c r="B7" s="72"/>
      <c r="C7" s="73"/>
      <c r="D7" s="7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8" ht="13.5" thickBot="1"/>
    <row r="9" spans="1:20" ht="12.75">
      <c r="A9" s="31" t="s">
        <v>4</v>
      </c>
      <c r="B9" s="32" t="str">
        <f>IF(ISBLANK(B2),"",B2)</f>
        <v>Wenkens/Tralau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Wefer/Luginbühl</v>
      </c>
      <c r="C10" s="41" t="s">
        <v>5</v>
      </c>
      <c r="D10" s="42" t="str">
        <f>IF(ISBLANK(B6),"",B6)</f>
        <v>Braucks/Murase</v>
      </c>
      <c r="E10" s="89" t="s">
        <v>6</v>
      </c>
      <c r="F10" s="89"/>
      <c r="G10" s="43">
        <v>3</v>
      </c>
      <c r="H10" s="44">
        <v>1</v>
      </c>
      <c r="I10" s="89" t="s">
        <v>7</v>
      </c>
      <c r="J10" s="89"/>
      <c r="K10" s="43">
        <v>0</v>
      </c>
      <c r="L10" s="44">
        <v>3</v>
      </c>
      <c r="M10" s="89" t="s">
        <v>8</v>
      </c>
      <c r="N10" s="89"/>
      <c r="O10" s="43">
        <v>3</v>
      </c>
      <c r="P10" s="44">
        <v>1</v>
      </c>
      <c r="Q10" s="45" t="s">
        <v>9</v>
      </c>
      <c r="R10" s="42"/>
      <c r="S10" s="46">
        <f t="shared" si="0"/>
        <v>2</v>
      </c>
      <c r="T10" s="47">
        <f t="shared" si="1"/>
        <v>1</v>
      </c>
    </row>
    <row r="11" spans="1:20" ht="12.75">
      <c r="A11" s="48" t="s">
        <v>11</v>
      </c>
      <c r="B11" s="49" t="str">
        <f>IF(ISBLANK(B4),"",B4)</f>
        <v>Lippe/Gengatharan</v>
      </c>
      <c r="C11" s="50" t="s">
        <v>5</v>
      </c>
      <c r="D11" s="51" t="str">
        <f>IF(ISBLANK(B5),"",B5)</f>
        <v>Steinmeyer/Kloppmann</v>
      </c>
      <c r="E11" s="92" t="s">
        <v>6</v>
      </c>
      <c r="F11" s="92"/>
      <c r="G11" s="52">
        <v>1</v>
      </c>
      <c r="H11" s="53">
        <v>3</v>
      </c>
      <c r="I11" s="92" t="s">
        <v>7</v>
      </c>
      <c r="J11" s="92"/>
      <c r="K11" s="52">
        <v>3</v>
      </c>
      <c r="L11" s="53">
        <v>2</v>
      </c>
      <c r="M11" s="92" t="s">
        <v>8</v>
      </c>
      <c r="N11" s="92"/>
      <c r="O11" s="52">
        <v>0</v>
      </c>
      <c r="P11" s="53">
        <v>3</v>
      </c>
      <c r="Q11" s="54" t="s">
        <v>9</v>
      </c>
      <c r="R11" s="51"/>
      <c r="S11" s="55">
        <f t="shared" si="0"/>
        <v>1</v>
      </c>
      <c r="T11" s="56">
        <f t="shared" si="1"/>
        <v>2</v>
      </c>
    </row>
    <row r="12" spans="1:20" ht="12.75">
      <c r="A12" s="57" t="s">
        <v>12</v>
      </c>
      <c r="B12" s="33" t="str">
        <f>IF(ISBLANK(B4),"",B4)</f>
        <v>Lippe/Gengatharan</v>
      </c>
      <c r="C12" s="58" t="s">
        <v>5</v>
      </c>
      <c r="D12" s="34" t="str">
        <f>IF(ISBLANK(B6),"",B6)</f>
        <v>Braucks/Murase</v>
      </c>
      <c r="E12" s="88" t="s">
        <v>6</v>
      </c>
      <c r="F12" s="88"/>
      <c r="G12" s="35">
        <v>1</v>
      </c>
      <c r="H12" s="36">
        <v>3</v>
      </c>
      <c r="I12" s="88" t="s">
        <v>7</v>
      </c>
      <c r="J12" s="88"/>
      <c r="K12" s="35">
        <v>2</v>
      </c>
      <c r="L12" s="36">
        <v>3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0</v>
      </c>
      <c r="T12" s="38">
        <f t="shared" si="1"/>
        <v>2</v>
      </c>
    </row>
    <row r="13" spans="1:20" ht="12.75">
      <c r="A13" s="59" t="s">
        <v>13</v>
      </c>
      <c r="B13" s="45" t="str">
        <f>IF(ISBLANK(B5),"",B5)</f>
        <v>Steinmeyer/Kloppmann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Wenkens/Tralau</v>
      </c>
      <c r="C14" s="50" t="s">
        <v>5</v>
      </c>
      <c r="D14" s="51" t="str">
        <f>IF(ISBLANK(B3),"",B3)</f>
        <v>Wefer/Luginbühl</v>
      </c>
      <c r="E14" s="92" t="s">
        <v>6</v>
      </c>
      <c r="F14" s="92"/>
      <c r="G14" s="52">
        <v>3</v>
      </c>
      <c r="H14" s="53">
        <v>1</v>
      </c>
      <c r="I14" s="92" t="s">
        <v>7</v>
      </c>
      <c r="J14" s="92"/>
      <c r="K14" s="52">
        <v>3</v>
      </c>
      <c r="L14" s="53">
        <v>1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2</v>
      </c>
      <c r="T14" s="56">
        <f t="shared" si="1"/>
        <v>0</v>
      </c>
    </row>
    <row r="15" spans="1:20" ht="12.75">
      <c r="A15" s="57" t="s">
        <v>15</v>
      </c>
      <c r="B15" s="33" t="str">
        <f>IF(ISBLANK(B3),"",B3)</f>
        <v>Wefer/Luginbühl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Lippe/Gengatharan</v>
      </c>
      <c r="C16" s="41" t="s">
        <v>5</v>
      </c>
      <c r="D16" s="42" t="str">
        <f>IF(ISBLANK(B2),"",B2)</f>
        <v>Wenkens/Tralau</v>
      </c>
      <c r="E16" s="89" t="s">
        <v>6</v>
      </c>
      <c r="F16" s="89"/>
      <c r="G16" s="43">
        <v>2</v>
      </c>
      <c r="H16" s="44">
        <v>3</v>
      </c>
      <c r="I16" s="89" t="s">
        <v>7</v>
      </c>
      <c r="J16" s="89"/>
      <c r="K16" s="43">
        <v>3</v>
      </c>
      <c r="L16" s="44">
        <v>2</v>
      </c>
      <c r="M16" s="89" t="s">
        <v>8</v>
      </c>
      <c r="N16" s="89"/>
      <c r="O16" s="43">
        <v>3</v>
      </c>
      <c r="P16" s="44">
        <v>2</v>
      </c>
      <c r="Q16" s="45" t="s">
        <v>9</v>
      </c>
      <c r="R16" s="42"/>
      <c r="S16" s="46">
        <f t="shared" si="0"/>
        <v>2</v>
      </c>
      <c r="T16" s="47">
        <f t="shared" si="1"/>
        <v>1</v>
      </c>
    </row>
    <row r="17" spans="1:20" ht="12.75">
      <c r="A17" s="60" t="s">
        <v>17</v>
      </c>
      <c r="B17" s="54" t="str">
        <f>IF(ISBLANK(B6),"",B6)</f>
        <v>Braucks/Murase</v>
      </c>
      <c r="C17" s="50" t="s">
        <v>5</v>
      </c>
      <c r="D17" s="51" t="str">
        <f>IF(ISBLANK(B5),"",B5)</f>
        <v>Steinmeyer/Kloppmann</v>
      </c>
      <c r="E17" s="92" t="s">
        <v>6</v>
      </c>
      <c r="F17" s="92"/>
      <c r="G17" s="52">
        <v>0</v>
      </c>
      <c r="H17" s="53">
        <v>3</v>
      </c>
      <c r="I17" s="92" t="s">
        <v>7</v>
      </c>
      <c r="J17" s="92"/>
      <c r="K17" s="52">
        <v>3</v>
      </c>
      <c r="L17" s="53">
        <v>1</v>
      </c>
      <c r="M17" s="92" t="s">
        <v>8</v>
      </c>
      <c r="N17" s="92"/>
      <c r="O17" s="52">
        <v>1</v>
      </c>
      <c r="P17" s="53">
        <v>3</v>
      </c>
      <c r="Q17" s="54" t="s">
        <v>9</v>
      </c>
      <c r="R17" s="51"/>
      <c r="S17" s="55">
        <f t="shared" si="0"/>
        <v>1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Braucks/Murase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Wefer/Luginbühl</v>
      </c>
      <c r="C19" s="41" t="s">
        <v>5</v>
      </c>
      <c r="D19" s="42" t="str">
        <f>IF(ISBLANK(B4),"",B4)</f>
        <v>Lippe/Gengatharan</v>
      </c>
      <c r="E19" s="89" t="s">
        <v>6</v>
      </c>
      <c r="F19" s="89"/>
      <c r="G19" s="43"/>
      <c r="H19" s="44"/>
      <c r="I19" s="89" t="s">
        <v>7</v>
      </c>
      <c r="J19" s="89"/>
      <c r="K19" s="43"/>
      <c r="L19" s="44"/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</c>
      <c r="T19" s="47">
        <f t="shared" si="1"/>
      </c>
    </row>
    <row r="20" spans="1:20" ht="12.75">
      <c r="A20" s="60" t="s">
        <v>20</v>
      </c>
      <c r="B20" s="54" t="str">
        <f>IF(ISBLANK(B2),"",B2)</f>
        <v>Wenkens/Tralau</v>
      </c>
      <c r="C20" s="50" t="s">
        <v>5</v>
      </c>
      <c r="D20" s="51" t="str">
        <f>IF(ISBLANK(B5),"",B5)</f>
        <v>Steinmeyer/Kloppmann</v>
      </c>
      <c r="E20" s="92" t="s">
        <v>6</v>
      </c>
      <c r="F20" s="92"/>
      <c r="G20" s="52">
        <v>3</v>
      </c>
      <c r="H20" s="53">
        <v>1</v>
      </c>
      <c r="I20" s="92" t="s">
        <v>7</v>
      </c>
      <c r="J20" s="92"/>
      <c r="K20" s="52">
        <v>3</v>
      </c>
      <c r="L20" s="53">
        <v>0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2</v>
      </c>
      <c r="T20" s="56">
        <f t="shared" si="1"/>
        <v>0</v>
      </c>
    </row>
    <row r="21" spans="1:20" ht="12.75">
      <c r="A21" s="57" t="s">
        <v>21</v>
      </c>
      <c r="B21" s="33" t="str">
        <f>IF(ISBLANK(B2),"",B2)</f>
        <v>Wenkens/Tralau</v>
      </c>
      <c r="C21" s="58" t="s">
        <v>5</v>
      </c>
      <c r="D21" s="34" t="str">
        <f>IF(ISBLANK(B6),"",B6)</f>
        <v>Braucks/Murase</v>
      </c>
      <c r="E21" s="88" t="s">
        <v>6</v>
      </c>
      <c r="F21" s="88"/>
      <c r="G21" s="35">
        <v>3</v>
      </c>
      <c r="H21" s="36">
        <v>1</v>
      </c>
      <c r="I21" s="88" t="s">
        <v>7</v>
      </c>
      <c r="J21" s="88"/>
      <c r="K21" s="35">
        <v>1</v>
      </c>
      <c r="L21" s="36">
        <v>3</v>
      </c>
      <c r="M21" s="88" t="s">
        <v>8</v>
      </c>
      <c r="N21" s="88"/>
      <c r="O21" s="35">
        <v>3</v>
      </c>
      <c r="P21" s="36">
        <v>0</v>
      </c>
      <c r="Q21" s="33" t="s">
        <v>9</v>
      </c>
      <c r="R21" s="34"/>
      <c r="S21" s="37">
        <f t="shared" si="0"/>
        <v>2</v>
      </c>
      <c r="T21" s="38">
        <f t="shared" si="1"/>
        <v>1</v>
      </c>
    </row>
    <row r="22" spans="1:20" ht="12.75">
      <c r="A22" s="59" t="s">
        <v>22</v>
      </c>
      <c r="B22" s="45" t="str">
        <f>IF(ISBLANK(B4),"",B4)</f>
        <v>Lippe/Gengatharan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Steinmeyer/Kloppmann</v>
      </c>
      <c r="C23" s="50" t="s">
        <v>5</v>
      </c>
      <c r="D23" s="51" t="str">
        <f>IF(ISBLANK(B3),"",B3)</f>
        <v>Wefer/Luginbühl</v>
      </c>
      <c r="E23" s="92" t="s">
        <v>6</v>
      </c>
      <c r="F23" s="92"/>
      <c r="G23" s="52">
        <v>2</v>
      </c>
      <c r="H23" s="53">
        <v>3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>
        <v>1</v>
      </c>
      <c r="P23" s="53">
        <v>3</v>
      </c>
      <c r="Q23" s="54" t="s">
        <v>9</v>
      </c>
      <c r="R23" s="51"/>
      <c r="S23" s="55">
        <f t="shared" si="0"/>
        <v>1</v>
      </c>
      <c r="T23" s="56">
        <f t="shared" si="1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4" sqref="W4:X4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4.710937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5.28125" style="1" bestFit="1" customWidth="1"/>
    <col min="27" max="27" width="4.57421875" style="1" bestFit="1" customWidth="1"/>
    <col min="28" max="29" width="3.7109375" style="1" customWidth="1"/>
    <col min="30" max="16384" width="11.421875" style="1" customWidth="1"/>
  </cols>
  <sheetData>
    <row r="1" spans="1:27" ht="32.25" customHeight="1" thickBot="1">
      <c r="A1" s="79" t="s">
        <v>27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 thickBot="1">
      <c r="A2" s="2">
        <v>1</v>
      </c>
      <c r="B2" s="67" t="str">
        <f>IF(ISERROR($AB2),$Y2,VLOOKUP($AB2,'[1]C1'!$A$2:$D$5,COLUMN(),0))</f>
        <v>Büttner/Kaczmarek</v>
      </c>
      <c r="C2" s="68"/>
      <c r="D2" s="75" t="str">
        <f>IF(ISERROR($AB2),"",VLOOKUP($AB2,'[1]C1'!$A$2:$D$5,COLUMN(),0))</f>
        <v>SV Brunsrode/TSV Grasleben</v>
      </c>
      <c r="E2" s="83"/>
      <c r="F2" s="83"/>
      <c r="G2" s="3">
        <f>S14</f>
        <v>0</v>
      </c>
      <c r="H2" s="4">
        <f>T14</f>
        <v>2</v>
      </c>
      <c r="I2" s="5">
        <f>T16</f>
        <v>0</v>
      </c>
      <c r="J2" s="6">
        <f>S16</f>
        <v>2</v>
      </c>
      <c r="K2" s="5">
        <f>S20</f>
        <v>0</v>
      </c>
      <c r="L2" s="6">
        <f>T20</f>
        <v>2</v>
      </c>
      <c r="M2" s="5">
        <f>S21</f>
        <v>1</v>
      </c>
      <c r="N2" s="6">
        <f>T21</f>
        <v>2</v>
      </c>
      <c r="O2" s="5">
        <f>S9</f>
      </c>
      <c r="P2" s="6">
        <f>T9</f>
      </c>
      <c r="Q2" s="7">
        <f>IF(ISBLANK(B2),"",SUM(G9,K9,O9,G14,K14,O14,H16,L16,P16,G20,K20,O20,G21,K21,O21))</f>
        <v>11</v>
      </c>
      <c r="R2" s="8">
        <f>IF(ISBLANK(B2),"",SUM(H9,L9,P9,H14,L14,P14,G16,K16,O16,H20,L20,P20,H21,L21,P21))</f>
        <v>26</v>
      </c>
      <c r="S2" s="7">
        <f>IF(ISBLANK(B2),"",SUM(G2,I2,K2,M2,O2))</f>
        <v>1</v>
      </c>
      <c r="T2" s="8">
        <f>IF(ISBLANK(B2),"",SUM(H2,J2,L2,N2,P2))</f>
        <v>8</v>
      </c>
      <c r="U2" s="7">
        <f>IF(ISBLANK(B2),"",IF(G2=2,1,0)+IF(I2=2,1,0)+IF(K2=2,1,0)+IF(M2=2,1,0)+IF(O2=2,1,0))</f>
        <v>0</v>
      </c>
      <c r="V2" s="8">
        <f>IF(ISBLANK(B2),"",IF(H2=2,1,0)+IF(J2=2,1,0)+IF(L2=2,1,0)+IF(N2=2,1,0)+IF(P2=2,1,0))</f>
        <v>4</v>
      </c>
      <c r="W2" s="84">
        <v>5</v>
      </c>
      <c r="X2" s="84"/>
      <c r="Y2" s="66" t="str">
        <f>Z2&amp;". Grp "&amp;AA2</f>
        <v>3. Grp 1</v>
      </c>
      <c r="Z2" s="1">
        <v>3</v>
      </c>
      <c r="AA2" s="1">
        <v>1</v>
      </c>
      <c r="AB2" s="1">
        <f>MATCH(Z2,'[1]C1'!$S$2:$S$5,0)</f>
        <v>2</v>
      </c>
    </row>
    <row r="3" spans="1:28" ht="33" customHeight="1" thickBot="1">
      <c r="A3" s="9">
        <v>2</v>
      </c>
      <c r="B3" s="69" t="str">
        <f>IF(ISERROR($AB3),$Y3,VLOOKUP($AB3,'[1]C2'!$A$2:$D$5,COLUMN(),0))</f>
        <v>Müller/Eilers</v>
      </c>
      <c r="C3" s="70"/>
      <c r="D3" s="71" t="str">
        <f>IF(ISERROR($AB3),"",VLOOKUP($AB3,'[1]C2'!$A$2:$D$5,COLUMN(),0))</f>
        <v>AT Rodenkirchen/Berlin</v>
      </c>
      <c r="E3" s="7">
        <f>T14</f>
        <v>2</v>
      </c>
      <c r="F3" s="8">
        <f>S14</f>
        <v>0</v>
      </c>
      <c r="G3" s="83"/>
      <c r="H3" s="83"/>
      <c r="I3" s="10">
        <f>S19</f>
        <v>0</v>
      </c>
      <c r="J3" s="11">
        <f>T19</f>
        <v>2</v>
      </c>
      <c r="K3" s="12">
        <f>T23</f>
        <v>0</v>
      </c>
      <c r="L3" s="13">
        <f>S23</f>
        <v>2</v>
      </c>
      <c r="M3" s="12">
        <f>S10</f>
        <v>1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18</v>
      </c>
      <c r="R3" s="15">
        <f>IF(ISBLANK(B3),"",SUM(H10,L10,P10,G14,K14,O14,H15,L15,P15,H19,L19,P19,G23,K23,O23))</f>
        <v>20</v>
      </c>
      <c r="S3" s="14">
        <f>IF(ISBLANK(B3),"",SUM(E3,I3,K3,M3,O3))</f>
        <v>3</v>
      </c>
      <c r="T3" s="15">
        <f>IF(ISBLANK(B3),"",SUM(F3,J3,L3,N3,P3))</f>
        <v>6</v>
      </c>
      <c r="U3" s="14">
        <f>IF(ISBLANK(B3),"",IF(E3=2,1,0)+IF(I3=2,1,0)+IF(K3=2,1,0)+IF(M3=2,1,0)+IF(O3=2,1,0))</f>
        <v>1</v>
      </c>
      <c r="V3" s="15">
        <f>IF(ISBLANK(B3),"",IF(F3=2,1,0)+IF(J3=2,1,0)+IF(L3=2,1,0)+IF(N3=2,1,0)+IF(P3=2,1,0))</f>
        <v>3</v>
      </c>
      <c r="W3" s="85">
        <v>4</v>
      </c>
      <c r="X3" s="85"/>
      <c r="Y3" s="66" t="str">
        <f>Z3&amp;". Grp "&amp;AA3</f>
        <v>4. Grp 2</v>
      </c>
      <c r="Z3" s="1">
        <v>4</v>
      </c>
      <c r="AA3" s="1">
        <v>2</v>
      </c>
      <c r="AB3" s="1">
        <f>MATCH(Z3,'[1]C2'!$S$2:$S$5,0)</f>
        <v>4</v>
      </c>
    </row>
    <row r="4" spans="1:28" ht="33" customHeight="1" thickBot="1">
      <c r="A4" s="9">
        <v>3</v>
      </c>
      <c r="B4" s="69" t="str">
        <f>IF(ISERROR($AB4),$Y4,VLOOKUP($AB4,'[1]C3'!$A$2:$D$5,COLUMN(),0))</f>
        <v>Filbrandt/Kalamala</v>
      </c>
      <c r="C4" s="70"/>
      <c r="D4" s="71" t="str">
        <f>IF(ISERROR($AB4),"",VLOOKUP($AB4,'[1]C3'!$A$2:$D$5,COLUMN(),0))</f>
        <v>SC Alstertal-Langenhorn</v>
      </c>
      <c r="E4" s="14">
        <f>S16</f>
        <v>2</v>
      </c>
      <c r="F4" s="16">
        <f>T16</f>
        <v>0</v>
      </c>
      <c r="G4" s="17">
        <f>T19</f>
        <v>2</v>
      </c>
      <c r="H4" s="18">
        <f>S19</f>
        <v>0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1</v>
      </c>
      <c r="O4" s="12">
        <f>S22</f>
      </c>
      <c r="P4" s="13">
        <f>T22</f>
      </c>
      <c r="Q4" s="14">
        <f>IF(ISBLANK(B4),"",SUM(G11,K11,O11,G12,K12,O12,G16,K16,O16,H19,L19,P19,G22,K22,O22))</f>
        <v>24</v>
      </c>
      <c r="R4" s="15">
        <f>IF(ISBLANK(B4),"",SUM(H11,L11,P11,H12,L12,P12,H16,L16,P16,G19,K19,O19,H22,L22,P22))</f>
        <v>10</v>
      </c>
      <c r="S4" s="14">
        <f>IF(ISBLANK(B4),"",SUM(G4,E4,K4,M4,O4))</f>
        <v>8</v>
      </c>
      <c r="T4" s="15">
        <f>IF(ISBLANK(B4),"",SUM(H4,F4,L4,N4,P4))</f>
        <v>1</v>
      </c>
      <c r="U4" s="14">
        <f>IF(ISBLANK(B4),"",IF(G4=2,1,0)+IF(E4=2,1,0)+IF(K4=2,1,0)+IF(M4=2,1,0)+IF(O4=2,1,0))</f>
        <v>4</v>
      </c>
      <c r="V4" s="15">
        <f>IF(ISBLANK(B4),"",IF(H4=2,1,0)+IF(F4=2,1,0)+IF(L4=2,1,0)+IF(N4=2,1,0)+IF(P4=2,1,0))</f>
        <v>0</v>
      </c>
      <c r="W4" s="85">
        <v>1</v>
      </c>
      <c r="X4" s="85"/>
      <c r="Y4" s="66" t="str">
        <f>Z4&amp;". Grp "&amp;AA4</f>
        <v>3. Grp 3</v>
      </c>
      <c r="Z4" s="1">
        <v>3</v>
      </c>
      <c r="AA4" s="1">
        <v>3</v>
      </c>
      <c r="AB4" s="1">
        <f>MATCH(Z4,'[1]C3'!$S$2:$S$5,0)</f>
        <v>3</v>
      </c>
    </row>
    <row r="5" spans="1:28" ht="33" customHeight="1" thickBot="1">
      <c r="A5" s="9">
        <v>4</v>
      </c>
      <c r="B5" s="69" t="str">
        <f>IF(ISERROR($AB5),$Y5,VLOOKUP($AB5,'[1]C4'!$A$2:$D$5,COLUMN(),0))</f>
        <v>Pfeiffer/Pfeiffer</v>
      </c>
      <c r="C5" s="70"/>
      <c r="D5" s="71" t="str">
        <f>IF(ISERROR($AB5),"",VLOOKUP($AB5,'[1]C4'!$A$2:$D$5,COLUMN(),0))</f>
        <v>TTC Abtsdorf/ohne</v>
      </c>
      <c r="E5" s="14">
        <f>T20</f>
        <v>2</v>
      </c>
      <c r="F5" s="16">
        <f>S20</f>
        <v>0</v>
      </c>
      <c r="G5" s="19">
        <f>S23</f>
        <v>2</v>
      </c>
      <c r="H5" s="16">
        <f>T23</f>
        <v>0</v>
      </c>
      <c r="I5" s="20">
        <f>T11</f>
        <v>0</v>
      </c>
      <c r="J5" s="18">
        <f>S11</f>
        <v>2</v>
      </c>
      <c r="K5" s="83"/>
      <c r="L5" s="83"/>
      <c r="M5" s="10">
        <f>T17</f>
        <v>2</v>
      </c>
      <c r="N5" s="11">
        <f>S17</f>
        <v>0</v>
      </c>
      <c r="O5" s="12">
        <f>S13</f>
      </c>
      <c r="P5" s="13">
        <f>T13</f>
      </c>
      <c r="Q5" s="14">
        <f>IF(ISBLANK(B5),"",SUM(H11,L11,P11,G13,K13,O13,H17,L17,P17,H20,L20,P20,G23,K23,O23))</f>
        <v>19</v>
      </c>
      <c r="R5" s="15">
        <f>IF(ISBLANK(B5),"",SUM(G11,K11,O11,H13,L13,P13,G17,K17,O17,G20,K20,O20,H23,P23))</f>
        <v>12</v>
      </c>
      <c r="S5" s="14">
        <f>IF(ISBLANK(B5),"",SUM(E5,I5,G5,M5,O5))</f>
        <v>6</v>
      </c>
      <c r="T5" s="15">
        <f>IF(ISBLANK(B5),"",SUM(F5,J5,H5,N5,P5))</f>
        <v>2</v>
      </c>
      <c r="U5" s="14">
        <f>IF(ISBLANK(B5),"",IF(E5=2,1,0)+IF(I5=2,1,0)+IF(G5=2,1,0)+IF(M5=2,1,0)+IF(O5=2,1,0))</f>
        <v>3</v>
      </c>
      <c r="V5" s="15">
        <f>IF(ISBLANK(B5),"",IF(F5=2,1,0)+IF(J5=2,1,0)+IF(H5=2,1,0)+IF(N5=2,1,0)+IF(P5=2,1,0))</f>
        <v>1</v>
      </c>
      <c r="W5" s="85">
        <v>2</v>
      </c>
      <c r="X5" s="85"/>
      <c r="Y5" s="66" t="str">
        <f>Z5&amp;". Grp "&amp;AA5</f>
        <v>4. Grp 4</v>
      </c>
      <c r="Z5" s="1">
        <v>4</v>
      </c>
      <c r="AA5" s="1">
        <v>4</v>
      </c>
      <c r="AB5" s="1">
        <f>MATCH(Z5,'[1]C4'!$S$2:$S$5,0)</f>
        <v>3</v>
      </c>
    </row>
    <row r="6" spans="1:28" ht="33" customHeight="1" thickBot="1">
      <c r="A6" s="9">
        <v>5</v>
      </c>
      <c r="B6" s="69" t="str">
        <f>IF(ISERROR($AB6),$Y6,VLOOKUP($AB6,'[1]C5'!$A$2:$D$5,COLUMN(),0))</f>
        <v>Steinau/Freese</v>
      </c>
      <c r="C6" s="70"/>
      <c r="D6" s="71" t="str">
        <f>IF(ISERROR($AB6),"",VLOOKUP($AB6,'[1]C5'!$A$2:$D$5,COLUMN(),0))</f>
        <v>MTV Jever/Heidmühler FC</v>
      </c>
      <c r="E6" s="14">
        <f>T21</f>
        <v>2</v>
      </c>
      <c r="F6" s="16">
        <f>S21</f>
        <v>1</v>
      </c>
      <c r="G6" s="19">
        <f>T10</f>
        <v>2</v>
      </c>
      <c r="H6" s="16">
        <f>S10</f>
        <v>1</v>
      </c>
      <c r="I6" s="19">
        <f>T12</f>
        <v>1</v>
      </c>
      <c r="J6" s="16">
        <f>S12</f>
        <v>2</v>
      </c>
      <c r="K6" s="20">
        <f>S17</f>
        <v>0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21</v>
      </c>
      <c r="R6" s="15">
        <f>IF(ISBLANK(B6),"",SUM(G10,K10,O10,G12,K12,O12,H17,L17,P17,H18,L18,P18,G21,K21,O21))</f>
        <v>25</v>
      </c>
      <c r="S6" s="14">
        <f>IF(ISBLANK(B6),"",SUM(E6,G6,K6,I6,O6))</f>
        <v>5</v>
      </c>
      <c r="T6" s="15">
        <f>IF(ISBLANK(B6),"",SUM(F6,H6,L6,J6,P6))</f>
        <v>6</v>
      </c>
      <c r="U6" s="14">
        <f>IF(ISBLANK(B6),"",IF(E6=2,1,0)+IF(G6=2,1,0)+IF(K6=2,1,0)+IF(I6=2,1,0)+IF(O6=2,1,0))</f>
        <v>2</v>
      </c>
      <c r="V6" s="15">
        <f>IF(ISBLANK(B6),"",IF(F6=2,1,0)+IF(H6=2,1,0)+IF(L6=2,1,0)+IF(J6=2,1,0)+IF(P6=2,1,0))</f>
        <v>2</v>
      </c>
      <c r="W6" s="85">
        <v>3</v>
      </c>
      <c r="X6" s="85"/>
      <c r="Y6" s="66" t="str">
        <f>Z6&amp;". Grp "&amp;AA6</f>
        <v>3. Grp 5</v>
      </c>
      <c r="Z6" s="1">
        <v>3</v>
      </c>
      <c r="AA6" s="1">
        <v>5</v>
      </c>
      <c r="AB6" s="1">
        <f>MATCH(Z6,'[1]C5'!$S$2:$S$5,0)</f>
        <v>4</v>
      </c>
    </row>
    <row r="7" spans="1:24" ht="33" customHeight="1" thickBot="1">
      <c r="A7" s="21">
        <v>6</v>
      </c>
      <c r="B7" s="72"/>
      <c r="C7" s="73"/>
      <c r="D7" s="7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8" ht="13.5" thickBot="1"/>
    <row r="9" spans="1:20" ht="12.75">
      <c r="A9" s="31" t="s">
        <v>4</v>
      </c>
      <c r="B9" s="32" t="str">
        <f>IF(ISBLANK(B2),"",B2)</f>
        <v>Büttner/Kaczmarek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Müller/Eilers</v>
      </c>
      <c r="C10" s="41" t="s">
        <v>5</v>
      </c>
      <c r="D10" s="42" t="str">
        <f>IF(ISBLANK(B6),"",B6)</f>
        <v>Steinau/Freese</v>
      </c>
      <c r="E10" s="89" t="s">
        <v>6</v>
      </c>
      <c r="F10" s="89"/>
      <c r="G10" s="43">
        <v>2</v>
      </c>
      <c r="H10" s="44">
        <v>3</v>
      </c>
      <c r="I10" s="89" t="s">
        <v>7</v>
      </c>
      <c r="J10" s="89"/>
      <c r="K10" s="43">
        <v>3</v>
      </c>
      <c r="L10" s="44">
        <v>0</v>
      </c>
      <c r="M10" s="89" t="s">
        <v>8</v>
      </c>
      <c r="N10" s="89"/>
      <c r="O10" s="43">
        <v>2</v>
      </c>
      <c r="P10" s="44">
        <v>3</v>
      </c>
      <c r="Q10" s="45" t="s">
        <v>9</v>
      </c>
      <c r="R10" s="42"/>
      <c r="S10" s="46">
        <f t="shared" si="0"/>
        <v>1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Filbrandt/Kalamala</v>
      </c>
      <c r="C11" s="50" t="s">
        <v>5</v>
      </c>
      <c r="D11" s="51" t="str">
        <f>IF(ISBLANK(B5),"",B5)</f>
        <v>Pfeiffer/Pfeiffer</v>
      </c>
      <c r="E11" s="92" t="s">
        <v>6</v>
      </c>
      <c r="F11" s="92"/>
      <c r="G11" s="52">
        <v>3</v>
      </c>
      <c r="H11" s="53">
        <v>1</v>
      </c>
      <c r="I11" s="92" t="s">
        <v>7</v>
      </c>
      <c r="J11" s="92"/>
      <c r="K11" s="52">
        <v>3</v>
      </c>
      <c r="L11" s="53">
        <v>0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0"/>
        <v>2</v>
      </c>
      <c r="T11" s="56">
        <f t="shared" si="1"/>
        <v>0</v>
      </c>
    </row>
    <row r="12" spans="1:20" ht="12.75">
      <c r="A12" s="57" t="s">
        <v>12</v>
      </c>
      <c r="B12" s="33" t="str">
        <f>IF(ISBLANK(B4),"",B4)</f>
        <v>Filbrandt/Kalamala</v>
      </c>
      <c r="C12" s="58" t="s">
        <v>5</v>
      </c>
      <c r="D12" s="34" t="str">
        <f>IF(ISBLANK(B6),"",B6)</f>
        <v>Steinau/Freese</v>
      </c>
      <c r="E12" s="88" t="s">
        <v>6</v>
      </c>
      <c r="F12" s="88"/>
      <c r="G12" s="35">
        <v>3</v>
      </c>
      <c r="H12" s="36">
        <v>2</v>
      </c>
      <c r="I12" s="88" t="s">
        <v>7</v>
      </c>
      <c r="J12" s="88"/>
      <c r="K12" s="35">
        <v>0</v>
      </c>
      <c r="L12" s="36">
        <v>3</v>
      </c>
      <c r="M12" s="88" t="s">
        <v>8</v>
      </c>
      <c r="N12" s="88"/>
      <c r="O12" s="35">
        <v>3</v>
      </c>
      <c r="P12" s="36">
        <v>1</v>
      </c>
      <c r="Q12" s="33" t="s">
        <v>9</v>
      </c>
      <c r="R12" s="34"/>
      <c r="S12" s="37">
        <f t="shared" si="0"/>
        <v>2</v>
      </c>
      <c r="T12" s="38">
        <f t="shared" si="1"/>
        <v>1</v>
      </c>
    </row>
    <row r="13" spans="1:20" ht="12.75">
      <c r="A13" s="59" t="s">
        <v>13</v>
      </c>
      <c r="B13" s="45" t="str">
        <f>IF(ISBLANK(B5),"",B5)</f>
        <v>Pfeiffer/Pfeiffer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Büttner/Kaczmarek</v>
      </c>
      <c r="C14" s="50" t="s">
        <v>5</v>
      </c>
      <c r="D14" s="51" t="str">
        <f>IF(ISBLANK(B3),"",B3)</f>
        <v>Müller/Eilers</v>
      </c>
      <c r="E14" s="92" t="s">
        <v>6</v>
      </c>
      <c r="F14" s="92"/>
      <c r="G14" s="52">
        <v>2</v>
      </c>
      <c r="H14" s="53">
        <v>3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0</v>
      </c>
      <c r="T14" s="56">
        <f t="shared" si="1"/>
        <v>2</v>
      </c>
    </row>
    <row r="15" spans="1:20" ht="12.75">
      <c r="A15" s="57" t="s">
        <v>15</v>
      </c>
      <c r="B15" s="33" t="str">
        <f>IF(ISBLANK(B3),"",B3)</f>
        <v>Müller/Eilers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Filbrandt/Kalamala</v>
      </c>
      <c r="C16" s="41" t="s">
        <v>5</v>
      </c>
      <c r="D16" s="42" t="str">
        <f>IF(ISBLANK(B2),"",B2)</f>
        <v>Büttner/Kaczmarek</v>
      </c>
      <c r="E16" s="89" t="s">
        <v>6</v>
      </c>
      <c r="F16" s="89"/>
      <c r="G16" s="43">
        <v>3</v>
      </c>
      <c r="H16" s="44">
        <v>0</v>
      </c>
      <c r="I16" s="89" t="s">
        <v>7</v>
      </c>
      <c r="J16" s="89"/>
      <c r="K16" s="43">
        <v>3</v>
      </c>
      <c r="L16" s="44">
        <v>0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2</v>
      </c>
      <c r="T16" s="47">
        <f t="shared" si="1"/>
        <v>0</v>
      </c>
    </row>
    <row r="17" spans="1:20" ht="12.75">
      <c r="A17" s="60" t="s">
        <v>17</v>
      </c>
      <c r="B17" s="54" t="str">
        <f>IF(ISBLANK(B6),"",B6)</f>
        <v>Steinau/Freese</v>
      </c>
      <c r="C17" s="50" t="s">
        <v>5</v>
      </c>
      <c r="D17" s="51" t="str">
        <f>IF(ISBLANK(B5),"",B5)</f>
        <v>Pfeiffer/Pfeiffer</v>
      </c>
      <c r="E17" s="92" t="s">
        <v>6</v>
      </c>
      <c r="F17" s="92"/>
      <c r="G17" s="52">
        <v>1</v>
      </c>
      <c r="H17" s="53">
        <v>3</v>
      </c>
      <c r="I17" s="92" t="s">
        <v>7</v>
      </c>
      <c r="J17" s="92"/>
      <c r="K17" s="52">
        <v>0</v>
      </c>
      <c r="L17" s="53">
        <v>3</v>
      </c>
      <c r="M17" s="92" t="s">
        <v>8</v>
      </c>
      <c r="N17" s="92"/>
      <c r="O17" s="52"/>
      <c r="P17" s="53"/>
      <c r="Q17" s="54" t="s">
        <v>9</v>
      </c>
      <c r="R17" s="51"/>
      <c r="S17" s="55">
        <f t="shared" si="0"/>
        <v>0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Steinau/Freese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Müller/Eilers</v>
      </c>
      <c r="C19" s="41" t="s">
        <v>5</v>
      </c>
      <c r="D19" s="42" t="str">
        <f>IF(ISBLANK(B4),"",B4)</f>
        <v>Filbrandt/Kalamala</v>
      </c>
      <c r="E19" s="89" t="s">
        <v>6</v>
      </c>
      <c r="F19" s="89"/>
      <c r="G19" s="43">
        <v>1</v>
      </c>
      <c r="H19" s="44">
        <v>3</v>
      </c>
      <c r="I19" s="89" t="s">
        <v>7</v>
      </c>
      <c r="J19" s="89"/>
      <c r="K19" s="43">
        <v>2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0</v>
      </c>
      <c r="T19" s="47">
        <f t="shared" si="1"/>
        <v>2</v>
      </c>
    </row>
    <row r="20" spans="1:20" ht="12.75">
      <c r="A20" s="60" t="s">
        <v>20</v>
      </c>
      <c r="B20" s="54" t="str">
        <f>IF(ISBLANK(B2),"",B2)</f>
        <v>Büttner/Kaczmarek</v>
      </c>
      <c r="C20" s="50" t="s">
        <v>5</v>
      </c>
      <c r="D20" s="51" t="str">
        <f>IF(ISBLANK(B5),"",B5)</f>
        <v>Pfeiffer/Pfeiffer</v>
      </c>
      <c r="E20" s="92" t="s">
        <v>6</v>
      </c>
      <c r="F20" s="92"/>
      <c r="G20" s="52">
        <v>1</v>
      </c>
      <c r="H20" s="53">
        <v>3</v>
      </c>
      <c r="I20" s="92" t="s">
        <v>7</v>
      </c>
      <c r="J20" s="92"/>
      <c r="K20" s="52">
        <v>2</v>
      </c>
      <c r="L20" s="53">
        <v>3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0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Büttner/Kaczmarek</v>
      </c>
      <c r="C21" s="58" t="s">
        <v>5</v>
      </c>
      <c r="D21" s="34" t="str">
        <f>IF(ISBLANK(B6),"",B6)</f>
        <v>Steinau/Freese</v>
      </c>
      <c r="E21" s="88" t="s">
        <v>6</v>
      </c>
      <c r="F21" s="88"/>
      <c r="G21" s="35">
        <v>3</v>
      </c>
      <c r="H21" s="36">
        <v>2</v>
      </c>
      <c r="I21" s="88" t="s">
        <v>7</v>
      </c>
      <c r="J21" s="88"/>
      <c r="K21" s="35">
        <v>1</v>
      </c>
      <c r="L21" s="36">
        <v>3</v>
      </c>
      <c r="M21" s="88" t="s">
        <v>8</v>
      </c>
      <c r="N21" s="88"/>
      <c r="O21" s="35">
        <v>2</v>
      </c>
      <c r="P21" s="36">
        <v>3</v>
      </c>
      <c r="Q21" s="33" t="s">
        <v>9</v>
      </c>
      <c r="R21" s="34"/>
      <c r="S21" s="37">
        <f t="shared" si="0"/>
        <v>1</v>
      </c>
      <c r="T21" s="38">
        <f t="shared" si="1"/>
        <v>2</v>
      </c>
    </row>
    <row r="22" spans="1:20" ht="12.75">
      <c r="A22" s="59" t="s">
        <v>22</v>
      </c>
      <c r="B22" s="45" t="str">
        <f>IF(ISBLANK(B4),"",B4)</f>
        <v>Filbrandt/Kalamala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Pfeiffer/Pfeiffer</v>
      </c>
      <c r="C23" s="50" t="s">
        <v>5</v>
      </c>
      <c r="D23" s="51" t="str">
        <f>IF(ISBLANK(B3),"",B3)</f>
        <v>Müller/Eilers</v>
      </c>
      <c r="E23" s="92" t="s">
        <v>6</v>
      </c>
      <c r="F23" s="92"/>
      <c r="G23" s="52">
        <v>3</v>
      </c>
      <c r="H23" s="53">
        <v>2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2</v>
      </c>
      <c r="T23" s="56">
        <f t="shared" si="1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5" sqref="W5:X5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5.42187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 thickBot="1">
      <c r="A1" s="79" t="s">
        <v>28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 thickBot="1">
      <c r="A2" s="2">
        <v>1</v>
      </c>
      <c r="B2" s="67" t="str">
        <f>IF(ISERROR($AB2),$Y2,VLOOKUP($AB2,'[1]C1'!$A$2:$D$5,COLUMN(),0))</f>
        <v>Stehr/Kruse</v>
      </c>
      <c r="C2" s="68"/>
      <c r="D2" s="75" t="str">
        <f>IF(ISERROR($AB2),"",VLOOKUP($AB2,'[1]C1'!$A$2:$D$5,COLUMN(),0))</f>
        <v>VfL Stade/MTSV Oederquart</v>
      </c>
      <c r="E2" s="83"/>
      <c r="F2" s="83"/>
      <c r="G2" s="3">
        <f>S14</f>
        <v>2</v>
      </c>
      <c r="H2" s="4">
        <f>T14</f>
        <v>0</v>
      </c>
      <c r="I2" s="5">
        <f>T16</f>
        <v>2</v>
      </c>
      <c r="J2" s="6">
        <f>S16</f>
        <v>1</v>
      </c>
      <c r="K2" s="5">
        <f>S20</f>
        <v>0</v>
      </c>
      <c r="L2" s="6">
        <f>T20</f>
        <v>2</v>
      </c>
      <c r="M2" s="5">
        <f>S21</f>
        <v>2</v>
      </c>
      <c r="N2" s="6">
        <f>T21</f>
        <v>1</v>
      </c>
      <c r="O2" s="5">
        <f>S9</f>
      </c>
      <c r="P2" s="6">
        <f>T9</f>
      </c>
      <c r="Q2" s="7">
        <f>IF(ISBLANK(B2),"",SUM(G9,K9,O9,G14,K14,O14,H16,L16,P16,G20,K20,O20,G21,K21,O21))</f>
        <v>18</v>
      </c>
      <c r="R2" s="8">
        <f>IF(ISBLANK(B2),"",SUM(H9,L9,P9,H14,L14,P14,G16,K16,O16,H20,L20,P20,H21,L21,P21))</f>
        <v>16</v>
      </c>
      <c r="S2" s="7">
        <f>IF(ISBLANK(B2),"",SUM(G2,I2,K2,M2,O2))</f>
        <v>6</v>
      </c>
      <c r="T2" s="8">
        <f>IF(ISBLANK(B2),"",SUM(H2,J2,L2,N2,P2))</f>
        <v>4</v>
      </c>
      <c r="U2" s="7">
        <f>IF(ISBLANK(B2),"",IF(G2=2,1,0)+IF(I2=2,1,0)+IF(K2=2,1,0)+IF(M2=2,1,0)+IF(O2=2,1,0))</f>
        <v>3</v>
      </c>
      <c r="V2" s="8">
        <f>IF(ISBLANK(B2),"",IF(H2=2,1,0)+IF(J2=2,1,0)+IF(L2=2,1,0)+IF(N2=2,1,0)+IF(P2=2,1,0))</f>
        <v>1</v>
      </c>
      <c r="W2" s="84">
        <v>2</v>
      </c>
      <c r="X2" s="84"/>
      <c r="Y2" s="66" t="str">
        <f>Z2&amp;". Grp "&amp;AA2</f>
        <v>4. Grp 1</v>
      </c>
      <c r="Z2" s="1">
        <v>4</v>
      </c>
      <c r="AA2" s="1">
        <v>1</v>
      </c>
      <c r="AB2" s="1">
        <f>MATCH(Z2,'[1]C1'!$S$2:$S$5,0)</f>
        <v>3</v>
      </c>
    </row>
    <row r="3" spans="1:28" ht="33" customHeight="1" thickBot="1">
      <c r="A3" s="9">
        <v>2</v>
      </c>
      <c r="B3" s="69" t="str">
        <f>IF(ISERROR($AB3),$Y3,VLOOKUP($AB3,'[1]C2'!$A$2:$D$5,COLUMN(),0))</f>
        <v>Chen/Caliskan - Aufgabe 0:30</v>
      </c>
      <c r="C3" s="70"/>
      <c r="D3" s="71" t="str">
        <f>IF(ISERROR($AB3),"",VLOOKUP($AB3,'[1]C2'!$A$2:$D$5,COLUMN(),0))</f>
        <v>TSR Wilhelmshaven</v>
      </c>
      <c r="E3" s="7">
        <f>T14</f>
        <v>0</v>
      </c>
      <c r="F3" s="8">
        <f>S14</f>
        <v>2</v>
      </c>
      <c r="G3" s="83"/>
      <c r="H3" s="83"/>
      <c r="I3" s="10">
        <f>S19</f>
        <v>0</v>
      </c>
      <c r="J3" s="11">
        <f>T19</f>
        <v>2</v>
      </c>
      <c r="K3" s="12">
        <f>T23</f>
        <v>0</v>
      </c>
      <c r="L3" s="13">
        <f>S23</f>
        <v>2</v>
      </c>
      <c r="M3" s="12">
        <f>S10</f>
        <v>0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0</v>
      </c>
      <c r="R3" s="15">
        <f>IF(ISBLANK(B3),"",SUM(H10,L10,P10,G14,K14,O14,H15,L15,P15,H19,L19,P19,G23,K23,O23))</f>
        <v>24</v>
      </c>
      <c r="S3" s="14">
        <f>IF(ISBLANK(B3),"",SUM(E3,I3,K3,M3,O3))</f>
        <v>0</v>
      </c>
      <c r="T3" s="15">
        <f>IF(ISBLANK(B3),"",SUM(F3,J3,L3,N3,P3))</f>
        <v>8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4</v>
      </c>
      <c r="W3" s="85">
        <v>5</v>
      </c>
      <c r="X3" s="85"/>
      <c r="Y3" s="66" t="str">
        <f>Z3&amp;". Grp "&amp;AA3</f>
        <v>3. Grp 2</v>
      </c>
      <c r="Z3" s="1">
        <v>3</v>
      </c>
      <c r="AA3" s="1">
        <v>2</v>
      </c>
      <c r="AB3" s="1">
        <f>MATCH(Z3,'[1]C2'!$S$2:$S$5,0)</f>
        <v>1</v>
      </c>
    </row>
    <row r="4" spans="1:28" ht="33" customHeight="1" thickBot="1">
      <c r="A4" s="9">
        <v>3</v>
      </c>
      <c r="B4" s="69" t="str">
        <f>IF(ISERROR($AB4),$Y4,VLOOKUP($AB4,'[1]C3'!$A$2:$D$5,COLUMN(),0))</f>
        <v>Kroll/Rudolf</v>
      </c>
      <c r="C4" s="70"/>
      <c r="D4" s="71" t="str">
        <f>IF(ISERROR($AB4),"",VLOOKUP($AB4,'[1]C3'!$A$2:$D$5,COLUMN(),0))</f>
        <v>Vestische Straßenbahnen</v>
      </c>
      <c r="E4" s="14">
        <f>S16</f>
        <v>1</v>
      </c>
      <c r="F4" s="16">
        <f>T16</f>
        <v>2</v>
      </c>
      <c r="G4" s="17">
        <f>T19</f>
        <v>2</v>
      </c>
      <c r="H4" s="18">
        <f>S19</f>
        <v>0</v>
      </c>
      <c r="I4" s="83"/>
      <c r="J4" s="83"/>
      <c r="K4" s="10">
        <f>S11</f>
        <v>2</v>
      </c>
      <c r="L4" s="11">
        <f>T11</f>
        <v>1</v>
      </c>
      <c r="M4" s="12">
        <f>S12</f>
        <v>1</v>
      </c>
      <c r="N4" s="13">
        <f>T12</f>
        <v>2</v>
      </c>
      <c r="O4" s="12">
        <f>S22</f>
      </c>
      <c r="P4" s="13">
        <f>T22</f>
      </c>
      <c r="Q4" s="14">
        <f>IF(ISBLANK(B4),"",SUM(G11,K11,O11,G12,K12,O12,G16,K16,O16,H19,L19,P19,G22,K22,O22))</f>
        <v>23</v>
      </c>
      <c r="R4" s="15">
        <f>IF(ISBLANK(B4),"",SUM(H11,L11,P11,H12,L12,P12,H16,L16,P16,G19,K19,O19,H22,L22,P22))</f>
        <v>19</v>
      </c>
      <c r="S4" s="14">
        <f>IF(ISBLANK(B4),"",SUM(G4,E4,K4,M4,O4))</f>
        <v>6</v>
      </c>
      <c r="T4" s="15">
        <f>IF(ISBLANK(B4),"",SUM(H4,F4,L4,N4,P4))</f>
        <v>5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2</v>
      </c>
      <c r="W4" s="85">
        <v>4</v>
      </c>
      <c r="X4" s="85"/>
      <c r="Y4" s="66" t="str">
        <f>Z4&amp;". Grp "&amp;AA4</f>
        <v>4. Grp 3</v>
      </c>
      <c r="Z4" s="1">
        <v>4</v>
      </c>
      <c r="AA4" s="1">
        <v>3</v>
      </c>
      <c r="AB4" s="1">
        <f>MATCH(Z4,'[1]C3'!$S$2:$S$5,0)</f>
        <v>4</v>
      </c>
    </row>
    <row r="5" spans="1:28" ht="33" customHeight="1" thickBot="1">
      <c r="A5" s="9">
        <v>4</v>
      </c>
      <c r="B5" s="69" t="str">
        <f>IF(ISERROR($AB5),$Y5,VLOOKUP($AB5,'[1]C4'!$A$2:$D$5,COLUMN(),0))</f>
        <v>Höse/Röglin</v>
      </c>
      <c r="C5" s="70"/>
      <c r="D5" s="71" t="str">
        <f>IF(ISERROR($AB5),"",VLOOKUP($AB5,'[1]C4'!$A$2:$D$5,COLUMN(),0))</f>
        <v>SC Alstertal-Langenhorn</v>
      </c>
      <c r="E5" s="14">
        <f>T20</f>
        <v>2</v>
      </c>
      <c r="F5" s="16">
        <f>S20</f>
        <v>0</v>
      </c>
      <c r="G5" s="19">
        <f>S23</f>
        <v>2</v>
      </c>
      <c r="H5" s="16">
        <f>T23</f>
        <v>0</v>
      </c>
      <c r="I5" s="20">
        <f>T11</f>
        <v>1</v>
      </c>
      <c r="J5" s="18">
        <f>S11</f>
        <v>2</v>
      </c>
      <c r="K5" s="83"/>
      <c r="L5" s="83"/>
      <c r="M5" s="10">
        <f>T17</f>
        <v>2</v>
      </c>
      <c r="N5" s="11">
        <f>S17</f>
        <v>1</v>
      </c>
      <c r="O5" s="12">
        <f>S13</f>
      </c>
      <c r="P5" s="13">
        <f>T13</f>
      </c>
      <c r="Q5" s="14">
        <f>IF(ISBLANK(B5),"",SUM(H11,L11,P11,G13,K13,O13,H17,L17,P17,H20,L20,P20,G23,K23,O23))</f>
        <v>25</v>
      </c>
      <c r="R5" s="15">
        <f>IF(ISBLANK(B5),"",SUM(G11,K11,O11,H13,L13,P13,G17,K17,O17,G20,K20,O20,H23,P23))</f>
        <v>12</v>
      </c>
      <c r="S5" s="14">
        <f>IF(ISBLANK(B5),"",SUM(E5,I5,G5,M5,O5))</f>
        <v>7</v>
      </c>
      <c r="T5" s="15">
        <f>IF(ISBLANK(B5),"",SUM(F5,J5,H5,N5,P5))</f>
        <v>3</v>
      </c>
      <c r="U5" s="14">
        <f>IF(ISBLANK(B5),"",IF(E5=2,1,0)+IF(I5=2,1,0)+IF(G5=2,1,0)+IF(M5=2,1,0)+IF(O5=2,1,0))</f>
        <v>3</v>
      </c>
      <c r="V5" s="15">
        <f>IF(ISBLANK(B5),"",IF(F5=2,1,0)+IF(J5=2,1,0)+IF(H5=2,1,0)+IF(N5=2,1,0)+IF(P5=2,1,0))</f>
        <v>1</v>
      </c>
      <c r="W5" s="85">
        <v>1</v>
      </c>
      <c r="X5" s="85"/>
      <c r="Y5" s="66" t="str">
        <f>Z5&amp;". Grp "&amp;AA5</f>
        <v>3. Grp 4</v>
      </c>
      <c r="Z5" s="1">
        <v>3</v>
      </c>
      <c r="AA5" s="1">
        <v>4</v>
      </c>
      <c r="AB5" s="1">
        <f>MATCH(Z5,'[1]C4'!$S$2:$S$5,0)</f>
        <v>4</v>
      </c>
    </row>
    <row r="6" spans="1:28" ht="33" customHeight="1" thickBot="1">
      <c r="A6" s="9">
        <v>5</v>
      </c>
      <c r="B6" s="69" t="str">
        <f>IF(ISERROR($AB6),$Y6,VLOOKUP($AB6,'[1]C5'!$A$2:$D$5,COLUMN(),0))</f>
        <v>Biermann/Biermann</v>
      </c>
      <c r="C6" s="70"/>
      <c r="D6" s="71" t="str">
        <f>IF(ISERROR($AB6),"",VLOOKUP($AB6,'[1]C5'!$A$2:$D$5,COLUMN(),0))</f>
        <v>SV Brokeloh</v>
      </c>
      <c r="E6" s="14">
        <f>T21</f>
        <v>1</v>
      </c>
      <c r="F6" s="16">
        <f>S21</f>
        <v>2</v>
      </c>
      <c r="G6" s="19">
        <f>T10</f>
        <v>2</v>
      </c>
      <c r="H6" s="16">
        <f>S10</f>
        <v>0</v>
      </c>
      <c r="I6" s="19">
        <f>T12</f>
        <v>2</v>
      </c>
      <c r="J6" s="16">
        <f>S12</f>
        <v>1</v>
      </c>
      <c r="K6" s="20">
        <f>S17</f>
        <v>1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22</v>
      </c>
      <c r="R6" s="15">
        <f>IF(ISBLANK(B6),"",SUM(G10,K10,O10,G12,K12,O12,H17,L17,P17,H18,L18,P18,G21,K21,O21))</f>
        <v>17</v>
      </c>
      <c r="S6" s="14">
        <f>IF(ISBLANK(B6),"",SUM(E6,G6,K6,I6,O6))</f>
        <v>6</v>
      </c>
      <c r="T6" s="15">
        <f>IF(ISBLANK(B6),"",SUM(F6,H6,L6,J6,P6))</f>
        <v>5</v>
      </c>
      <c r="U6" s="14">
        <f>IF(ISBLANK(B6),"",IF(E6=2,1,0)+IF(G6=2,1,0)+IF(K6=2,1,0)+IF(I6=2,1,0)+IF(O6=2,1,0))</f>
        <v>2</v>
      </c>
      <c r="V6" s="15">
        <f>IF(ISBLANK(B6),"",IF(F6=2,1,0)+IF(H6=2,1,0)+IF(L6=2,1,0)+IF(J6=2,1,0)+IF(P6=2,1,0))</f>
        <v>2</v>
      </c>
      <c r="W6" s="85">
        <v>3</v>
      </c>
      <c r="X6" s="85"/>
      <c r="Y6" s="66" t="str">
        <f>Z6&amp;". Grp "&amp;AA6</f>
        <v>4. Grp 5</v>
      </c>
      <c r="Z6" s="1">
        <v>4</v>
      </c>
      <c r="AA6" s="1">
        <v>5</v>
      </c>
      <c r="AB6" s="1">
        <f>MATCH(Z6,'[1]C5'!$S$2:$S$5,0)</f>
        <v>3</v>
      </c>
    </row>
    <row r="7" spans="1:24" ht="33" customHeight="1" thickBot="1">
      <c r="A7" s="21">
        <v>6</v>
      </c>
      <c r="B7" s="72"/>
      <c r="C7" s="73"/>
      <c r="D7" s="7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8" ht="13.5" thickBot="1"/>
    <row r="9" spans="1:20" ht="12.75">
      <c r="A9" s="31" t="s">
        <v>4</v>
      </c>
      <c r="B9" s="32" t="str">
        <f>IF(ISBLANK(B2),"",B2)</f>
        <v>Stehr/Kruse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Chen/Caliskan - Aufgabe 0:30</v>
      </c>
      <c r="C10" s="41" t="s">
        <v>5</v>
      </c>
      <c r="D10" s="42" t="str">
        <f>IF(ISBLANK(B6),"",B6)</f>
        <v>Biermann/Biermann</v>
      </c>
      <c r="E10" s="89" t="s">
        <v>6</v>
      </c>
      <c r="F10" s="89"/>
      <c r="G10" s="43">
        <v>0</v>
      </c>
      <c r="H10" s="44">
        <v>3</v>
      </c>
      <c r="I10" s="89" t="s">
        <v>7</v>
      </c>
      <c r="J10" s="89"/>
      <c r="K10" s="43">
        <v>0</v>
      </c>
      <c r="L10" s="44">
        <v>3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0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Kroll/Rudolf</v>
      </c>
      <c r="C11" s="50" t="s">
        <v>5</v>
      </c>
      <c r="D11" s="51" t="str">
        <f>IF(ISBLANK(B5),"",B5)</f>
        <v>Höse/Röglin</v>
      </c>
      <c r="E11" s="92" t="s">
        <v>6</v>
      </c>
      <c r="F11" s="92"/>
      <c r="G11" s="52">
        <v>3</v>
      </c>
      <c r="H11" s="53">
        <v>2</v>
      </c>
      <c r="I11" s="92" t="s">
        <v>7</v>
      </c>
      <c r="J11" s="92"/>
      <c r="K11" s="52">
        <v>1</v>
      </c>
      <c r="L11" s="53">
        <v>3</v>
      </c>
      <c r="M11" s="92" t="s">
        <v>8</v>
      </c>
      <c r="N11" s="92"/>
      <c r="O11" s="52">
        <v>3</v>
      </c>
      <c r="P11" s="53">
        <v>2</v>
      </c>
      <c r="Q11" s="54" t="s">
        <v>9</v>
      </c>
      <c r="R11" s="51"/>
      <c r="S11" s="55">
        <f t="shared" si="0"/>
        <v>2</v>
      </c>
      <c r="T11" s="56">
        <f t="shared" si="1"/>
        <v>1</v>
      </c>
    </row>
    <row r="12" spans="1:20" ht="12.75">
      <c r="A12" s="57" t="s">
        <v>12</v>
      </c>
      <c r="B12" s="33" t="str">
        <f>IF(ISBLANK(B4),"",B4)</f>
        <v>Kroll/Rudolf</v>
      </c>
      <c r="C12" s="58" t="s">
        <v>5</v>
      </c>
      <c r="D12" s="34" t="str">
        <f>IF(ISBLANK(B6),"",B6)</f>
        <v>Biermann/Biermann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0</v>
      </c>
      <c r="L12" s="36">
        <v>3</v>
      </c>
      <c r="M12" s="88" t="s">
        <v>8</v>
      </c>
      <c r="N12" s="88"/>
      <c r="O12" s="35">
        <v>2</v>
      </c>
      <c r="P12" s="36">
        <v>3</v>
      </c>
      <c r="Q12" s="33" t="s">
        <v>9</v>
      </c>
      <c r="R12" s="34"/>
      <c r="S12" s="37">
        <f t="shared" si="0"/>
        <v>1</v>
      </c>
      <c r="T12" s="38">
        <f t="shared" si="1"/>
        <v>2</v>
      </c>
    </row>
    <row r="13" spans="1:20" ht="12.75">
      <c r="A13" s="59" t="s">
        <v>13</v>
      </c>
      <c r="B13" s="45" t="str">
        <f>IF(ISBLANK(B5),"",B5)</f>
        <v>Höse/Röglin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Stehr/Kruse</v>
      </c>
      <c r="C14" s="50" t="s">
        <v>5</v>
      </c>
      <c r="D14" s="51" t="str">
        <f>IF(ISBLANK(B3),"",B3)</f>
        <v>Chen/Caliskan - Aufgabe 0:30</v>
      </c>
      <c r="E14" s="92" t="s">
        <v>6</v>
      </c>
      <c r="F14" s="92"/>
      <c r="G14" s="52">
        <v>3</v>
      </c>
      <c r="H14" s="53">
        <v>0</v>
      </c>
      <c r="I14" s="92" t="s">
        <v>7</v>
      </c>
      <c r="J14" s="92"/>
      <c r="K14" s="52">
        <v>3</v>
      </c>
      <c r="L14" s="53">
        <v>0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2</v>
      </c>
      <c r="T14" s="56">
        <f t="shared" si="1"/>
        <v>0</v>
      </c>
    </row>
    <row r="15" spans="1:20" ht="12.75">
      <c r="A15" s="57" t="s">
        <v>15</v>
      </c>
      <c r="B15" s="33" t="str">
        <f>IF(ISBLANK(B3),"",B3)</f>
        <v>Chen/Caliskan - Aufgabe 0:30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Kroll/Rudolf</v>
      </c>
      <c r="C16" s="41" t="s">
        <v>5</v>
      </c>
      <c r="D16" s="42" t="str">
        <f>IF(ISBLANK(B2),"",B2)</f>
        <v>Stehr/Kruse</v>
      </c>
      <c r="E16" s="89" t="s">
        <v>6</v>
      </c>
      <c r="F16" s="89"/>
      <c r="G16" s="43">
        <v>0</v>
      </c>
      <c r="H16" s="44">
        <v>3</v>
      </c>
      <c r="I16" s="89" t="s">
        <v>7</v>
      </c>
      <c r="J16" s="89"/>
      <c r="K16" s="43">
        <v>3</v>
      </c>
      <c r="L16" s="44">
        <v>0</v>
      </c>
      <c r="M16" s="89" t="s">
        <v>8</v>
      </c>
      <c r="N16" s="89"/>
      <c r="O16" s="43">
        <v>2</v>
      </c>
      <c r="P16" s="44">
        <v>3</v>
      </c>
      <c r="Q16" s="45" t="s">
        <v>9</v>
      </c>
      <c r="R16" s="42"/>
      <c r="S16" s="46">
        <f t="shared" si="0"/>
        <v>1</v>
      </c>
      <c r="T16" s="47">
        <f t="shared" si="1"/>
        <v>2</v>
      </c>
    </row>
    <row r="17" spans="1:20" ht="12.75">
      <c r="A17" s="60" t="s">
        <v>17</v>
      </c>
      <c r="B17" s="54" t="str">
        <f>IF(ISBLANK(B6),"",B6)</f>
        <v>Biermann/Biermann</v>
      </c>
      <c r="C17" s="50" t="s">
        <v>5</v>
      </c>
      <c r="D17" s="51" t="str">
        <f>IF(ISBLANK(B5),"",B5)</f>
        <v>Höse/Röglin</v>
      </c>
      <c r="E17" s="92" t="s">
        <v>6</v>
      </c>
      <c r="F17" s="92"/>
      <c r="G17" s="52">
        <v>0</v>
      </c>
      <c r="H17" s="53">
        <v>3</v>
      </c>
      <c r="I17" s="92" t="s">
        <v>7</v>
      </c>
      <c r="J17" s="92"/>
      <c r="K17" s="52">
        <v>3</v>
      </c>
      <c r="L17" s="53">
        <v>0</v>
      </c>
      <c r="M17" s="92" t="s">
        <v>8</v>
      </c>
      <c r="N17" s="92"/>
      <c r="O17" s="52">
        <v>2</v>
      </c>
      <c r="P17" s="53">
        <v>3</v>
      </c>
      <c r="Q17" s="54" t="s">
        <v>9</v>
      </c>
      <c r="R17" s="51"/>
      <c r="S17" s="55">
        <f t="shared" si="0"/>
        <v>1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Biermann/Biermann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Chen/Caliskan - Aufgabe 0:30</v>
      </c>
      <c r="C19" s="41" t="s">
        <v>5</v>
      </c>
      <c r="D19" s="42" t="str">
        <f>IF(ISBLANK(B4),"",B4)</f>
        <v>Kroll/Rudolf</v>
      </c>
      <c r="E19" s="89" t="s">
        <v>6</v>
      </c>
      <c r="F19" s="89"/>
      <c r="G19" s="43">
        <v>0</v>
      </c>
      <c r="H19" s="44">
        <v>3</v>
      </c>
      <c r="I19" s="89" t="s">
        <v>7</v>
      </c>
      <c r="J19" s="89"/>
      <c r="K19" s="43">
        <v>0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0</v>
      </c>
      <c r="T19" s="47">
        <f t="shared" si="1"/>
        <v>2</v>
      </c>
    </row>
    <row r="20" spans="1:20" ht="12.75">
      <c r="A20" s="60" t="s">
        <v>20</v>
      </c>
      <c r="B20" s="54" t="str">
        <f>IF(ISBLANK(B2),"",B2)</f>
        <v>Stehr/Kruse</v>
      </c>
      <c r="C20" s="50" t="s">
        <v>5</v>
      </c>
      <c r="D20" s="51" t="str">
        <f>IF(ISBLANK(B5),"",B5)</f>
        <v>Höse/Röglin</v>
      </c>
      <c r="E20" s="92" t="s">
        <v>6</v>
      </c>
      <c r="F20" s="92"/>
      <c r="G20" s="52">
        <v>0</v>
      </c>
      <c r="H20" s="53">
        <v>3</v>
      </c>
      <c r="I20" s="92" t="s">
        <v>7</v>
      </c>
      <c r="J20" s="92"/>
      <c r="K20" s="52">
        <v>0</v>
      </c>
      <c r="L20" s="53">
        <v>3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0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Stehr/Kruse</v>
      </c>
      <c r="C21" s="58" t="s">
        <v>5</v>
      </c>
      <c r="D21" s="34" t="str">
        <f>IF(ISBLANK(B6),"",B6)</f>
        <v>Biermann/Biermann</v>
      </c>
      <c r="E21" s="88" t="s">
        <v>6</v>
      </c>
      <c r="F21" s="88"/>
      <c r="G21" s="35">
        <v>3</v>
      </c>
      <c r="H21" s="36">
        <v>2</v>
      </c>
      <c r="I21" s="88" t="s">
        <v>7</v>
      </c>
      <c r="J21" s="88"/>
      <c r="K21" s="35">
        <v>0</v>
      </c>
      <c r="L21" s="36">
        <v>3</v>
      </c>
      <c r="M21" s="88" t="s">
        <v>8</v>
      </c>
      <c r="N21" s="88"/>
      <c r="O21" s="35">
        <v>3</v>
      </c>
      <c r="P21" s="36">
        <v>0</v>
      </c>
      <c r="Q21" s="33" t="s">
        <v>9</v>
      </c>
      <c r="R21" s="34"/>
      <c r="S21" s="37">
        <f t="shared" si="0"/>
        <v>2</v>
      </c>
      <c r="T21" s="38">
        <f t="shared" si="1"/>
        <v>1</v>
      </c>
    </row>
    <row r="22" spans="1:20" ht="12.75">
      <c r="A22" s="59" t="s">
        <v>22</v>
      </c>
      <c r="B22" s="45" t="str">
        <f>IF(ISBLANK(B4),"",B4)</f>
        <v>Kroll/Rudolf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Höse/Röglin</v>
      </c>
      <c r="C23" s="50" t="s">
        <v>5</v>
      </c>
      <c r="D23" s="51" t="str">
        <f>IF(ISBLANK(B3),"",B3)</f>
        <v>Chen/Caliskan - Aufgabe 0:30</v>
      </c>
      <c r="E23" s="92" t="s">
        <v>6</v>
      </c>
      <c r="F23" s="92"/>
      <c r="G23" s="52">
        <v>3</v>
      </c>
      <c r="H23" s="53">
        <v>0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2</v>
      </c>
      <c r="T23" s="56">
        <f t="shared" si="1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B3" sqref="B3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8" width="4.57421875" style="1" customWidth="1"/>
    <col min="19" max="20" width="3.7109375" style="1" customWidth="1"/>
    <col min="21" max="26" width="4.7109375" style="1" customWidth="1"/>
    <col min="27" max="27" width="3.7109375" style="1" customWidth="1"/>
    <col min="28" max="28" width="4.57421875" style="1" bestFit="1" customWidth="1"/>
    <col min="29" max="29" width="3.7109375" style="1" customWidth="1"/>
    <col min="30" max="16384" width="11.421875" style="1" customWidth="1"/>
  </cols>
  <sheetData>
    <row r="1" spans="1:27" ht="32.25" customHeight="1">
      <c r="A1" s="79" t="s">
        <v>29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IF(ISERROR($AB2),$Y2,VLOOKUP($AB2,'[1]D1'!$A$2:$D$5,COLUMN(),0))</f>
        <v>Dietze/Neumann</v>
      </c>
      <c r="C2" s="68"/>
      <c r="D2" s="75" t="str">
        <f>IF(ISERROR($AB2),"",VLOOKUP($AB2,'[1]D1'!$A$2:$D$5,COLUMN(),0))</f>
        <v>MTV Fliegenberg/TSV Burgdorf</v>
      </c>
      <c r="E2" s="83"/>
      <c r="F2" s="83"/>
      <c r="G2" s="3">
        <f>S14</f>
        <v>1</v>
      </c>
      <c r="H2" s="4">
        <f>T14</f>
        <v>2</v>
      </c>
      <c r="I2" s="5">
        <f>T16</f>
        <v>0</v>
      </c>
      <c r="J2" s="6">
        <f>S16</f>
        <v>2</v>
      </c>
      <c r="K2" s="5">
        <f>S20</f>
        <v>1</v>
      </c>
      <c r="L2" s="6">
        <f>T20</f>
        <v>2</v>
      </c>
      <c r="M2" s="5">
        <f>S21</f>
        <v>2</v>
      </c>
      <c r="N2" s="6">
        <f>T21</f>
        <v>0</v>
      </c>
      <c r="O2" s="5">
        <f>S9</f>
      </c>
      <c r="P2" s="6">
        <f>T9</f>
      </c>
      <c r="Q2" s="7">
        <f>IF(ISBLANK(B2),"",SUM(G9,K9,O9,G14,K14,O14,H16,L16,P16,G20,K20,O20,G21,K21,O21))</f>
        <v>16</v>
      </c>
      <c r="R2" s="8">
        <f>IF(ISBLANK(B2),"",SUM(H9,L9,P9,H14,L14,P14,G16,K16,O16,H20,L20,P20,H21,L21,P21))</f>
        <v>20</v>
      </c>
      <c r="S2" s="7">
        <f>IF(ISBLANK(B2),"",SUM(G2,I2,K2,M2,O2))</f>
        <v>4</v>
      </c>
      <c r="T2" s="8">
        <f>IF(ISBLANK(B2),"",SUM(H2,J2,L2,N2,P2))</f>
        <v>6</v>
      </c>
      <c r="U2" s="7">
        <f>IF(ISBLANK(B2),"",IF(G2=2,1,0)+IF(I2=2,1,0)+IF(K2=2,1,0)+IF(M2=2,1,0)+IF(O2=2,1,0))</f>
        <v>1</v>
      </c>
      <c r="V2" s="8">
        <f>IF(ISBLANK(B2),"",IF(H2=2,1,0)+IF(J2=2,1,0)+IF(L2=2,1,0)+IF(N2=2,1,0)+IF(P2=2,1,0))</f>
        <v>3</v>
      </c>
      <c r="W2" s="84">
        <v>4</v>
      </c>
      <c r="X2" s="84"/>
      <c r="Y2" s="66" t="str">
        <f>Z2&amp;". Grp "&amp;AA2</f>
        <v>1. Grp 1</v>
      </c>
      <c r="Z2" s="1">
        <v>1</v>
      </c>
      <c r="AA2" s="1">
        <v>1</v>
      </c>
      <c r="AB2" s="1">
        <f>MATCH(Z2,'[1]D1'!$S$2:$S$5,0)</f>
        <v>1</v>
      </c>
    </row>
    <row r="3" spans="1:28" ht="33" customHeight="1">
      <c r="A3" s="9">
        <v>2</v>
      </c>
      <c r="B3" s="69" t="str">
        <f>IF(ISERROR($AB3),$Y3,VLOOKUP($AB3,'[1]D2'!$A$2:$D$5,COLUMN(),0))</f>
        <v>Scherf/Kämpfe</v>
      </c>
      <c r="C3" s="70"/>
      <c r="D3" s="71" t="str">
        <f>IF(ISERROR($AB3),"",VLOOKUP($AB3,'[1]D2'!$A$2:$D$5,COLUMN(),0))</f>
        <v>TV Stuhr</v>
      </c>
      <c r="E3" s="7">
        <f>T14</f>
        <v>2</v>
      </c>
      <c r="F3" s="8">
        <f>S14</f>
        <v>1</v>
      </c>
      <c r="G3" s="83"/>
      <c r="H3" s="83"/>
      <c r="I3" s="10">
        <f>S19</f>
        <v>2</v>
      </c>
      <c r="J3" s="11">
        <f>T19</f>
        <v>0</v>
      </c>
      <c r="K3" s="12">
        <f>T23</f>
        <v>1</v>
      </c>
      <c r="L3" s="13">
        <f>S23</f>
        <v>2</v>
      </c>
      <c r="M3" s="12">
        <f>S10</f>
        <v>1</v>
      </c>
      <c r="N3" s="13">
        <f>T10</f>
        <v>2</v>
      </c>
      <c r="O3" s="12">
        <f>S15</f>
      </c>
      <c r="P3" s="13">
        <f>T15</f>
      </c>
      <c r="Q3" s="14">
        <f>IF(ISBLANK(B3),"",SUM(G10,K10,O10,H14,L14,P14,G15,K15,O15,G19,K19,O19,H23,L23,P23))</f>
        <v>22</v>
      </c>
      <c r="R3" s="15">
        <f>IF(ISBLANK(B3),"",SUM(H10,L10,P10,G14,K14,O14,H15,L15,P15,H19,L19,P19,G23,K23,O23))</f>
        <v>23</v>
      </c>
      <c r="S3" s="14">
        <f>IF(ISBLANK(B3),"",SUM(E3,I3,K3,M3,O3))</f>
        <v>6</v>
      </c>
      <c r="T3" s="15">
        <f>IF(ISBLANK(B3),"",SUM(F3,J3,L3,N3,P3))</f>
        <v>5</v>
      </c>
      <c r="U3" s="14">
        <f>IF(ISBLANK(B3),"",IF(E3=2,1,0)+IF(I3=2,1,0)+IF(K3=2,1,0)+IF(M3=2,1,0)+IF(O3=2,1,0))</f>
        <v>2</v>
      </c>
      <c r="V3" s="15">
        <f>IF(ISBLANK(B3),"",IF(F3=2,1,0)+IF(J3=2,1,0)+IF(L3=2,1,0)+IF(N3=2,1,0)+IF(P3=2,1,0))</f>
        <v>2</v>
      </c>
      <c r="W3" s="85">
        <v>2</v>
      </c>
      <c r="X3" s="85"/>
      <c r="Y3" s="66" t="str">
        <f>Z3&amp;". Grp "&amp;AA3</f>
        <v>2. Grp 2</v>
      </c>
      <c r="Z3" s="1">
        <v>2</v>
      </c>
      <c r="AA3" s="1">
        <v>2</v>
      </c>
      <c r="AB3" s="1">
        <f>MATCH(Z3,'[1]D2'!$S$2:$S$5,0)</f>
        <v>2</v>
      </c>
    </row>
    <row r="4" spans="1:28" ht="33" customHeight="1">
      <c r="A4" s="9">
        <v>3</v>
      </c>
      <c r="B4" s="69" t="str">
        <f>IF(ISERROR($AB4),$Y4,VLOOKUP($AB4,'[1]D3'!$A$2:$D$7,COLUMN(),0))</f>
        <v>Kohlrautz/Kozik</v>
      </c>
      <c r="C4" s="70"/>
      <c r="D4" s="71" t="str">
        <f>IF(ISERROR($AB4),"",VLOOKUP($AB4,'[1]D3'!$A$2:$D$7,COLUMN(),0))</f>
        <v>TSR Wilhelmshaven</v>
      </c>
      <c r="E4" s="14">
        <f>S16</f>
        <v>2</v>
      </c>
      <c r="F4" s="16">
        <f>T16</f>
        <v>0</v>
      </c>
      <c r="G4" s="17">
        <f>T19</f>
        <v>0</v>
      </c>
      <c r="H4" s="18">
        <f>S19</f>
        <v>2</v>
      </c>
      <c r="I4" s="83"/>
      <c r="J4" s="83"/>
      <c r="K4" s="10">
        <f>S11</f>
        <v>1</v>
      </c>
      <c r="L4" s="11">
        <f>T11</f>
        <v>2</v>
      </c>
      <c r="M4" s="12">
        <f>S12</f>
        <v>2</v>
      </c>
      <c r="N4" s="13">
        <f>T12</f>
        <v>0</v>
      </c>
      <c r="O4" s="12">
        <f>S22</f>
      </c>
      <c r="P4" s="13">
        <f>T22</f>
      </c>
      <c r="Q4" s="14">
        <f>IF(ISBLANK(B4),"",SUM(G11,K11,O11,G12,K12,O12,G16,K16,O16,H19,L19,P19,G22,K22,O22))</f>
        <v>20</v>
      </c>
      <c r="R4" s="15">
        <f>IF(ISBLANK(B4),"",SUM(H11,L11,P11,H12,L12,P12,H16,L16,P16,G19,K19,O19,H22,L22,P22))</f>
        <v>17</v>
      </c>
      <c r="S4" s="14">
        <f>IF(ISBLANK(B4),"",SUM(G4,E4,K4,M4,O4))</f>
        <v>5</v>
      </c>
      <c r="T4" s="15">
        <f>IF(ISBLANK(B4),"",SUM(H4,F4,L4,N4,P4))</f>
        <v>4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2</v>
      </c>
      <c r="W4" s="85">
        <v>3</v>
      </c>
      <c r="X4" s="85"/>
      <c r="Y4" s="66" t="str">
        <f>Z4&amp;". Grp "&amp;AA4</f>
        <v>1. Grp 3</v>
      </c>
      <c r="Z4" s="1">
        <v>1</v>
      </c>
      <c r="AA4" s="1">
        <v>3</v>
      </c>
      <c r="AB4" s="1">
        <f>MATCH(Z4,'[1]D3'!$W$2:$W$7,0)</f>
        <v>2</v>
      </c>
    </row>
    <row r="5" spans="1:28" ht="33" customHeight="1">
      <c r="A5" s="9">
        <v>4</v>
      </c>
      <c r="B5" s="69" t="str">
        <f>IF(ISERROR($AB5),$Y5,VLOOKUP($AB5,'[1]D4'!$A$2:$D$5,COLUMN(),0))</f>
        <v>Seidel/Ducrée</v>
      </c>
      <c r="C5" s="70"/>
      <c r="D5" s="71" t="str">
        <f>IF(ISERROR($AB5),"",VLOOKUP($AB5,'[1]D4'!$A$2:$D$5,COLUMN(),0))</f>
        <v>DJK Franz Sales Haus Essen</v>
      </c>
      <c r="E5" s="14">
        <f>T20</f>
        <v>2</v>
      </c>
      <c r="F5" s="16">
        <f>S20</f>
        <v>1</v>
      </c>
      <c r="G5" s="19">
        <f>S23</f>
        <v>2</v>
      </c>
      <c r="H5" s="16">
        <f>T23</f>
        <v>1</v>
      </c>
      <c r="I5" s="20">
        <f>T11</f>
        <v>2</v>
      </c>
      <c r="J5" s="18">
        <f>S11</f>
        <v>1</v>
      </c>
      <c r="K5" s="83"/>
      <c r="L5" s="83"/>
      <c r="M5" s="10">
        <f>T17</f>
        <v>2</v>
      </c>
      <c r="N5" s="11">
        <f>S17</f>
        <v>0</v>
      </c>
      <c r="O5" s="12">
        <f>S13</f>
      </c>
      <c r="P5" s="13">
        <f>T13</f>
      </c>
      <c r="Q5" s="14">
        <f>IF(ISBLANK(B5),"",SUM(H11,L11,P11,G13,K13,O13,H17,L17,P17,H20,L20,P20,G23,K23,O23))</f>
        <v>26</v>
      </c>
      <c r="R5" s="15">
        <f>IF(ISBLANK(B5),"",SUM(G11,K11,O11,H13,L13,P13,G17,K17,O17,G20,K20,O20,H23,P23))</f>
        <v>11</v>
      </c>
      <c r="S5" s="14">
        <f>IF(ISBLANK(B5),"",SUM(E5,I5,G5,M5,O5))</f>
        <v>8</v>
      </c>
      <c r="T5" s="15">
        <f>IF(ISBLANK(B5),"",SUM(F5,J5,H5,N5,P5))</f>
        <v>3</v>
      </c>
      <c r="U5" s="14">
        <f>IF(ISBLANK(B5),"",IF(E5=2,1,0)+IF(I5=2,1,0)+IF(G5=2,1,0)+IF(M5=2,1,0)+IF(O5=2,1,0))</f>
        <v>4</v>
      </c>
      <c r="V5" s="15">
        <f>IF(ISBLANK(B5),"",IF(F5=2,1,0)+IF(J5=2,1,0)+IF(H5=2,1,0)+IF(N5=2,1,0)+IF(P5=2,1,0))</f>
        <v>0</v>
      </c>
      <c r="W5" s="85">
        <v>1</v>
      </c>
      <c r="X5" s="85"/>
      <c r="Y5" s="66" t="str">
        <f>Z5&amp;". Grp "&amp;AA5</f>
        <v>2. Grp 4</v>
      </c>
      <c r="Z5" s="1">
        <v>2</v>
      </c>
      <c r="AA5" s="1">
        <v>4</v>
      </c>
      <c r="AB5" s="1">
        <f>MATCH(Z5,'[1]D4'!$S$2:$S$5,0)</f>
        <v>1</v>
      </c>
    </row>
    <row r="6" spans="1:28" ht="33" customHeight="1">
      <c r="A6" s="9">
        <v>5</v>
      </c>
      <c r="B6" s="69" t="str">
        <f>IF(ISERROR($AB6),$Y6,VLOOKUP($AB6,'[1]D5'!$A$2:$D$5,COLUMN(),0))</f>
        <v>Kraft/Vanselow</v>
      </c>
      <c r="C6" s="70"/>
      <c r="D6" s="71" t="str">
        <f>IF(ISERROR($AB6),"",VLOOKUP($AB6,'[1]D5'!$A$2:$D$5,COLUMN(),0))</f>
        <v>TSV Adendorf/SV Aufbau Boizenburg</v>
      </c>
      <c r="E6" s="14">
        <f>T21</f>
        <v>0</v>
      </c>
      <c r="F6" s="16">
        <f>S21</f>
        <v>2</v>
      </c>
      <c r="G6" s="19">
        <f>T10</f>
        <v>2</v>
      </c>
      <c r="H6" s="16">
        <f>S10</f>
        <v>1</v>
      </c>
      <c r="I6" s="19">
        <f>T12</f>
        <v>0</v>
      </c>
      <c r="J6" s="16">
        <f>S12</f>
        <v>2</v>
      </c>
      <c r="K6" s="20">
        <f>S17</f>
        <v>0</v>
      </c>
      <c r="L6" s="18">
        <f>T17</f>
        <v>2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13</v>
      </c>
      <c r="R6" s="15">
        <f>IF(ISBLANK(B6),"",SUM(G10,K10,O10,G12,K12,O12,H17,L17,P17,H18,L18,P18,G21,K21,O21))</f>
        <v>23</v>
      </c>
      <c r="S6" s="14">
        <f>IF(ISBLANK(B6),"",SUM(E6,G6,K6,I6,O6))</f>
        <v>2</v>
      </c>
      <c r="T6" s="15">
        <f>IF(ISBLANK(B6),"",SUM(F6,H6,L6,J6,P6))</f>
        <v>7</v>
      </c>
      <c r="U6" s="14">
        <f>IF(ISBLANK(B6),"",IF(E6=2,1,0)+IF(G6=2,1,0)+IF(K6=2,1,0)+IF(I6=2,1,0)+IF(O6=2,1,0))</f>
        <v>1</v>
      </c>
      <c r="V6" s="15">
        <f>IF(ISBLANK(B6),"",IF(F6=2,1,0)+IF(H6=2,1,0)+IF(L6=2,1,0)+IF(J6=2,1,0)+IF(P6=2,1,0))</f>
        <v>3</v>
      </c>
      <c r="W6" s="85">
        <v>5</v>
      </c>
      <c r="X6" s="85"/>
      <c r="Y6" s="66" t="str">
        <f>Z6&amp;". Grp "&amp;AA6</f>
        <v>1. Grp 5</v>
      </c>
      <c r="Z6" s="1">
        <v>1</v>
      </c>
      <c r="AA6" s="1">
        <v>5</v>
      </c>
      <c r="AB6" s="1">
        <f>MATCH(Z6,'[1]D5'!$S$2:$S$5,0)</f>
        <v>2</v>
      </c>
    </row>
    <row r="7" spans="1:24" ht="33" customHeight="1">
      <c r="A7" s="21">
        <v>6</v>
      </c>
      <c r="B7" s="72"/>
      <c r="C7" s="73"/>
      <c r="D7" s="7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Dietze/Neumann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Scherf/Kämpfe</v>
      </c>
      <c r="C10" s="41" t="s">
        <v>5</v>
      </c>
      <c r="D10" s="42" t="str">
        <f>IF(ISBLANK(B6),"",B6)</f>
        <v>Kraft/Vanselow</v>
      </c>
      <c r="E10" s="89" t="s">
        <v>6</v>
      </c>
      <c r="F10" s="89"/>
      <c r="G10" s="43">
        <v>0</v>
      </c>
      <c r="H10" s="44">
        <v>3</v>
      </c>
      <c r="I10" s="89" t="s">
        <v>7</v>
      </c>
      <c r="J10" s="89"/>
      <c r="K10" s="43">
        <v>3</v>
      </c>
      <c r="L10" s="44">
        <v>2</v>
      </c>
      <c r="M10" s="89" t="s">
        <v>8</v>
      </c>
      <c r="N10" s="89"/>
      <c r="O10" s="43">
        <v>2</v>
      </c>
      <c r="P10" s="44">
        <v>3</v>
      </c>
      <c r="Q10" s="45" t="s">
        <v>9</v>
      </c>
      <c r="R10" s="42"/>
      <c r="S10" s="46">
        <f t="shared" si="0"/>
        <v>1</v>
      </c>
      <c r="T10" s="47">
        <f t="shared" si="1"/>
        <v>2</v>
      </c>
    </row>
    <row r="11" spans="1:20" ht="12.75">
      <c r="A11" s="48" t="s">
        <v>11</v>
      </c>
      <c r="B11" s="49" t="str">
        <f>IF(ISBLANK(B4),"",B4)</f>
        <v>Kohlrautz/Kozik</v>
      </c>
      <c r="C11" s="50" t="s">
        <v>5</v>
      </c>
      <c r="D11" s="51" t="str">
        <f>IF(ISBLANK(B5),"",B5)</f>
        <v>Seidel/Ducrée</v>
      </c>
      <c r="E11" s="92" t="s">
        <v>6</v>
      </c>
      <c r="F11" s="92"/>
      <c r="G11" s="52">
        <v>2</v>
      </c>
      <c r="H11" s="53">
        <v>3</v>
      </c>
      <c r="I11" s="92" t="s">
        <v>7</v>
      </c>
      <c r="J11" s="92"/>
      <c r="K11" s="52">
        <v>3</v>
      </c>
      <c r="L11" s="53">
        <v>0</v>
      </c>
      <c r="M11" s="92" t="s">
        <v>8</v>
      </c>
      <c r="N11" s="92"/>
      <c r="O11" s="52">
        <v>0</v>
      </c>
      <c r="P11" s="53">
        <v>3</v>
      </c>
      <c r="Q11" s="54" t="s">
        <v>9</v>
      </c>
      <c r="R11" s="51"/>
      <c r="S11" s="55">
        <f t="shared" si="0"/>
        <v>1</v>
      </c>
      <c r="T11" s="56">
        <f t="shared" si="1"/>
        <v>2</v>
      </c>
    </row>
    <row r="12" spans="1:20" ht="12.75">
      <c r="A12" s="57" t="s">
        <v>12</v>
      </c>
      <c r="B12" s="33" t="str">
        <f>IF(ISBLANK(B4),"",B4)</f>
        <v>Kohlrautz/Kozik</v>
      </c>
      <c r="C12" s="58" t="s">
        <v>5</v>
      </c>
      <c r="D12" s="34" t="str">
        <f>IF(ISBLANK(B6),"",B6)</f>
        <v>Kraft/Vanselow</v>
      </c>
      <c r="E12" s="88" t="s">
        <v>6</v>
      </c>
      <c r="F12" s="88"/>
      <c r="G12" s="35">
        <v>3</v>
      </c>
      <c r="H12" s="36">
        <v>2</v>
      </c>
      <c r="I12" s="88" t="s">
        <v>7</v>
      </c>
      <c r="J12" s="88"/>
      <c r="K12" s="35">
        <v>3</v>
      </c>
      <c r="L12" s="36">
        <v>1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2</v>
      </c>
      <c r="T12" s="38">
        <f t="shared" si="1"/>
        <v>0</v>
      </c>
    </row>
    <row r="13" spans="1:20" ht="12.75">
      <c r="A13" s="59" t="s">
        <v>13</v>
      </c>
      <c r="B13" s="45" t="str">
        <f>IF(ISBLANK(B5),"",B5)</f>
        <v>Seidel/Ducrée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Dietze/Neumann</v>
      </c>
      <c r="C14" s="50" t="s">
        <v>5</v>
      </c>
      <c r="D14" s="51" t="str">
        <f>IF(ISBLANK(B3),"",B3)</f>
        <v>Scherf/Kämpfe</v>
      </c>
      <c r="E14" s="92" t="s">
        <v>6</v>
      </c>
      <c r="F14" s="92"/>
      <c r="G14" s="52">
        <v>3</v>
      </c>
      <c r="H14" s="53">
        <v>1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>
        <v>2</v>
      </c>
      <c r="P14" s="53">
        <v>3</v>
      </c>
      <c r="Q14" s="54" t="s">
        <v>9</v>
      </c>
      <c r="R14" s="51"/>
      <c r="S14" s="55">
        <f t="shared" si="0"/>
        <v>1</v>
      </c>
      <c r="T14" s="56">
        <f t="shared" si="1"/>
        <v>2</v>
      </c>
    </row>
    <row r="15" spans="1:20" ht="12.75">
      <c r="A15" s="57" t="s">
        <v>15</v>
      </c>
      <c r="B15" s="33" t="str">
        <f>IF(ISBLANK(B3),"",B3)</f>
        <v>Scherf/Kämpfe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Kohlrautz/Kozik</v>
      </c>
      <c r="C16" s="41" t="s">
        <v>5</v>
      </c>
      <c r="D16" s="42" t="str">
        <f>IF(ISBLANK(B2),"",B2)</f>
        <v>Dietze/Neumann</v>
      </c>
      <c r="E16" s="89" t="s">
        <v>6</v>
      </c>
      <c r="F16" s="89"/>
      <c r="G16" s="43">
        <v>3</v>
      </c>
      <c r="H16" s="44">
        <v>2</v>
      </c>
      <c r="I16" s="89" t="s">
        <v>7</v>
      </c>
      <c r="J16" s="89"/>
      <c r="K16" s="43">
        <v>3</v>
      </c>
      <c r="L16" s="44">
        <v>0</v>
      </c>
      <c r="M16" s="89" t="s">
        <v>8</v>
      </c>
      <c r="N16" s="89"/>
      <c r="O16" s="43"/>
      <c r="P16" s="44"/>
      <c r="Q16" s="45" t="s">
        <v>9</v>
      </c>
      <c r="R16" s="42"/>
      <c r="S16" s="46">
        <f t="shared" si="0"/>
        <v>2</v>
      </c>
      <c r="T16" s="47">
        <f t="shared" si="1"/>
        <v>0</v>
      </c>
    </row>
    <row r="17" spans="1:20" ht="12.75">
      <c r="A17" s="60" t="s">
        <v>17</v>
      </c>
      <c r="B17" s="54" t="str">
        <f>IF(ISBLANK(B6),"",B6)</f>
        <v>Kraft/Vanselow</v>
      </c>
      <c r="C17" s="50" t="s">
        <v>5</v>
      </c>
      <c r="D17" s="51" t="str">
        <f>IF(ISBLANK(B5),"",B5)</f>
        <v>Seidel/Ducrée</v>
      </c>
      <c r="E17" s="92" t="s">
        <v>6</v>
      </c>
      <c r="F17" s="92"/>
      <c r="G17" s="52">
        <v>1</v>
      </c>
      <c r="H17" s="53">
        <v>3</v>
      </c>
      <c r="I17" s="92" t="s">
        <v>7</v>
      </c>
      <c r="J17" s="92"/>
      <c r="K17" s="52">
        <v>1</v>
      </c>
      <c r="L17" s="53">
        <v>3</v>
      </c>
      <c r="M17" s="92" t="s">
        <v>8</v>
      </c>
      <c r="N17" s="92"/>
      <c r="O17" s="52"/>
      <c r="P17" s="53"/>
      <c r="Q17" s="54" t="s">
        <v>9</v>
      </c>
      <c r="R17" s="51"/>
      <c r="S17" s="55">
        <f t="shared" si="0"/>
        <v>0</v>
      </c>
      <c r="T17" s="56">
        <f t="shared" si="1"/>
        <v>2</v>
      </c>
    </row>
    <row r="18" spans="1:20" ht="12.75">
      <c r="A18" s="57" t="s">
        <v>18</v>
      </c>
      <c r="B18" s="33" t="str">
        <f>IF(ISBLANK(B6),"",B6)</f>
        <v>Kraft/Vanselow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Scherf/Kämpfe</v>
      </c>
      <c r="C19" s="41" t="s">
        <v>5</v>
      </c>
      <c r="D19" s="42" t="str">
        <f>IF(ISBLANK(B4),"",B4)</f>
        <v>Kohlrautz/Kozik</v>
      </c>
      <c r="E19" s="89" t="s">
        <v>6</v>
      </c>
      <c r="F19" s="89"/>
      <c r="G19" s="43">
        <v>3</v>
      </c>
      <c r="H19" s="44">
        <v>2</v>
      </c>
      <c r="I19" s="89" t="s">
        <v>7</v>
      </c>
      <c r="J19" s="89"/>
      <c r="K19" s="43">
        <v>3</v>
      </c>
      <c r="L19" s="44">
        <v>1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2</v>
      </c>
      <c r="T19" s="47">
        <f t="shared" si="1"/>
        <v>0</v>
      </c>
    </row>
    <row r="20" spans="1:20" ht="12.75">
      <c r="A20" s="60" t="s">
        <v>20</v>
      </c>
      <c r="B20" s="54" t="str">
        <f>IF(ISBLANK(B2),"",B2)</f>
        <v>Dietze/Neumann</v>
      </c>
      <c r="C20" s="50" t="s">
        <v>5</v>
      </c>
      <c r="D20" s="51" t="str">
        <f>IF(ISBLANK(B5),"",B5)</f>
        <v>Seidel/Ducrée</v>
      </c>
      <c r="E20" s="92" t="s">
        <v>6</v>
      </c>
      <c r="F20" s="92"/>
      <c r="G20" s="52">
        <v>0</v>
      </c>
      <c r="H20" s="53">
        <v>3</v>
      </c>
      <c r="I20" s="92" t="s">
        <v>7</v>
      </c>
      <c r="J20" s="92"/>
      <c r="K20" s="52">
        <v>3</v>
      </c>
      <c r="L20" s="53">
        <v>1</v>
      </c>
      <c r="M20" s="92" t="s">
        <v>8</v>
      </c>
      <c r="N20" s="92"/>
      <c r="O20" s="52">
        <v>0</v>
      </c>
      <c r="P20" s="53">
        <v>3</v>
      </c>
      <c r="Q20" s="54" t="s">
        <v>9</v>
      </c>
      <c r="R20" s="51"/>
      <c r="S20" s="55">
        <f t="shared" si="0"/>
        <v>1</v>
      </c>
      <c r="T20" s="56">
        <f t="shared" si="1"/>
        <v>2</v>
      </c>
    </row>
    <row r="21" spans="1:20" ht="12.75">
      <c r="A21" s="57" t="s">
        <v>21</v>
      </c>
      <c r="B21" s="33" t="str">
        <f>IF(ISBLANK(B2),"",B2)</f>
        <v>Dietze/Neumann</v>
      </c>
      <c r="C21" s="58" t="s">
        <v>5</v>
      </c>
      <c r="D21" s="34" t="str">
        <f>IF(ISBLANK(B6),"",B6)</f>
        <v>Kraft/Vanselow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3</v>
      </c>
      <c r="L21" s="36">
        <v>0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0"/>
        <v>2</v>
      </c>
      <c r="T21" s="38">
        <f t="shared" si="1"/>
        <v>0</v>
      </c>
    </row>
    <row r="22" spans="1:20" ht="12.75">
      <c r="A22" s="59" t="s">
        <v>22</v>
      </c>
      <c r="B22" s="45" t="str">
        <f>IF(ISBLANK(B4),"",B4)</f>
        <v>Kohlrautz/Kozik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Seidel/Ducrée</v>
      </c>
      <c r="C23" s="50" t="s">
        <v>5</v>
      </c>
      <c r="D23" s="51" t="str">
        <f>IF(ISBLANK(B3),"",B3)</f>
        <v>Scherf/Kämpfe</v>
      </c>
      <c r="E23" s="92" t="s">
        <v>6</v>
      </c>
      <c r="F23" s="92"/>
      <c r="G23" s="52">
        <v>3</v>
      </c>
      <c r="H23" s="53">
        <v>0</v>
      </c>
      <c r="I23" s="92" t="s">
        <v>7</v>
      </c>
      <c r="J23" s="92"/>
      <c r="K23" s="52">
        <v>1</v>
      </c>
      <c r="L23" s="53">
        <v>3</v>
      </c>
      <c r="M23" s="92" t="s">
        <v>8</v>
      </c>
      <c r="N23" s="92"/>
      <c r="O23" s="52">
        <v>3</v>
      </c>
      <c r="P23" s="53">
        <v>1</v>
      </c>
      <c r="Q23" s="54" t="s">
        <v>9</v>
      </c>
      <c r="R23" s="51"/>
      <c r="S23" s="55">
        <f t="shared" si="0"/>
        <v>2</v>
      </c>
      <c r="T23" s="56">
        <f t="shared" si="1"/>
        <v>1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7" sqref="W7:X7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4.7109375" style="1" customWidth="1"/>
    <col min="18" max="18" width="4.57421875" style="1" customWidth="1"/>
    <col min="19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9" width="3.7109375" style="1" customWidth="1"/>
    <col min="30" max="16384" width="11.421875" style="1" customWidth="1"/>
  </cols>
  <sheetData>
    <row r="1" spans="1:27" ht="32.25" customHeight="1">
      <c r="A1" s="79" t="s">
        <v>30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IF(ISERROR($AB2),$Y2,VLOOKUP($AB2,'[1]D1'!$A$2:$D$5,COLUMN(),0))</f>
        <v>Freels/Peters/Schaub</v>
      </c>
      <c r="C2" s="68"/>
      <c r="D2" s="77" t="str">
        <f>IF(ISERROR($AB2),"",VLOOKUP($AB2,'[1]D1'!$A$2:$D$5,COLUMN(),0))</f>
        <v>AT Rodenkirchen/TTV Stadtallendorf</v>
      </c>
      <c r="E2" s="83"/>
      <c r="F2" s="83"/>
      <c r="G2" s="3">
        <f>S14</f>
        <v>0</v>
      </c>
      <c r="H2" s="4">
        <f>T14</f>
        <v>2</v>
      </c>
      <c r="I2" s="5">
        <f>T16</f>
        <v>2</v>
      </c>
      <c r="J2" s="6">
        <f>S16</f>
        <v>1</v>
      </c>
      <c r="K2" s="5">
        <f>S20</f>
        <v>2</v>
      </c>
      <c r="L2" s="6">
        <f>T20</f>
        <v>0</v>
      </c>
      <c r="M2" s="5">
        <f>S21</f>
        <v>2</v>
      </c>
      <c r="N2" s="6">
        <f>T21</f>
        <v>1</v>
      </c>
      <c r="O2" s="5">
        <f>S9</f>
      </c>
      <c r="P2" s="6">
        <f>T9</f>
      </c>
      <c r="Q2" s="7">
        <f>IF(ISBLANK(B2),"",SUM(G9,K9,O9,G14,K14,O14,H16,L16,P16,G20,K20,O20,G21,K21,O21))</f>
        <v>21</v>
      </c>
      <c r="R2" s="8">
        <f>IF(ISBLANK(B2),"",SUM(H9,L9,P9,H14,L14,P14,G16,K16,O16,H20,L20,P20,H21,L21,P21))</f>
        <v>15</v>
      </c>
      <c r="S2" s="7">
        <f>IF(ISBLANK(B2),"",SUM(G2,I2,K2,M2,O2))</f>
        <v>6</v>
      </c>
      <c r="T2" s="8">
        <f>IF(ISBLANK(B2),"",SUM(H2,J2,L2,N2,P2))</f>
        <v>4</v>
      </c>
      <c r="U2" s="7">
        <f>IF(ISBLANK(B2),"",IF(G2=2,1,0)+IF(I2=2,1,0)+IF(K2=2,1,0)+IF(M2=2,1,0)+IF(O2=2,1,0))</f>
        <v>3</v>
      </c>
      <c r="V2" s="8">
        <f>IF(ISBLANK(B2),"",IF(H2=2,1,0)+IF(J2=2,1,0)+IF(L2=2,1,0)+IF(N2=2,1,0)+IF(P2=2,1,0))</f>
        <v>1</v>
      </c>
      <c r="W2" s="84">
        <v>2</v>
      </c>
      <c r="X2" s="84"/>
      <c r="Y2" s="66" t="str">
        <f>Z2&amp;". Grp "&amp;AA2</f>
        <v>2. Grp 1</v>
      </c>
      <c r="Z2" s="1">
        <v>2</v>
      </c>
      <c r="AA2" s="1">
        <v>1</v>
      </c>
      <c r="AB2" s="1">
        <f>MATCH(Z2,'[1]D1'!$S$2:$S$5,0)</f>
        <v>2</v>
      </c>
    </row>
    <row r="3" spans="1:28" ht="33" customHeight="1">
      <c r="A3" s="9">
        <v>2</v>
      </c>
      <c r="B3" s="69" t="str">
        <f>IF(ISERROR($AB3),$Y3,VLOOKUP($AB3,'[1]D2'!$A$2:$D$5,COLUMN(),0))</f>
        <v>Wechsler/Jürgens,F.</v>
      </c>
      <c r="C3" s="70"/>
      <c r="D3" s="71" t="str">
        <f>IF(ISERROR($AB3),"",VLOOKUP($AB3,'[1]D2'!$A$2:$D$5,COLUMN(),0))</f>
        <v>Heidmühler FC/TuS Schwachhausen</v>
      </c>
      <c r="E3" s="7">
        <f>T14</f>
        <v>2</v>
      </c>
      <c r="F3" s="8">
        <f>S14</f>
        <v>0</v>
      </c>
      <c r="G3" s="83"/>
      <c r="H3" s="83"/>
      <c r="I3" s="10">
        <f>S19</f>
        <v>2</v>
      </c>
      <c r="J3" s="11">
        <f>T19</f>
        <v>0</v>
      </c>
      <c r="K3" s="12">
        <f>T23</f>
        <v>2</v>
      </c>
      <c r="L3" s="13">
        <f>S23</f>
        <v>0</v>
      </c>
      <c r="M3" s="12">
        <f>S10</f>
        <v>2</v>
      </c>
      <c r="N3" s="13">
        <f>T10</f>
        <v>0</v>
      </c>
      <c r="O3" s="12">
        <f>S15</f>
      </c>
      <c r="P3" s="13">
        <f>T15</f>
      </c>
      <c r="Q3" s="14">
        <f>IF(ISBLANK(B3),"",SUM(G10,K10,O10,H14,L14,P14,G15,K15,O15,G19,K19,O19,H23,L23,P23))</f>
        <v>24</v>
      </c>
      <c r="R3" s="15">
        <f>IF(ISBLANK(B3),"",SUM(H10,L10,P10,G14,K14,O14,H15,L15,P15,H19,L19,P19,G23,K23,O23))</f>
        <v>2</v>
      </c>
      <c r="S3" s="14">
        <f>IF(ISBLANK(B3),"",SUM(E3,I3,K3,M3,O3))</f>
        <v>8</v>
      </c>
      <c r="T3" s="15">
        <f>IF(ISBLANK(B3),"",SUM(F3,J3,L3,N3,P3))</f>
        <v>0</v>
      </c>
      <c r="U3" s="14">
        <f>IF(ISBLANK(B3),"",IF(E3=2,1,0)+IF(I3=2,1,0)+IF(K3=2,1,0)+IF(M3=2,1,0)+IF(O3=2,1,0))</f>
        <v>4</v>
      </c>
      <c r="V3" s="15">
        <f>IF(ISBLANK(B3),"",IF(F3=2,1,0)+IF(J3=2,1,0)+IF(L3=2,1,0)+IF(N3=2,1,0)+IF(P3=2,1,0))</f>
        <v>0</v>
      </c>
      <c r="W3" s="85">
        <v>1</v>
      </c>
      <c r="X3" s="85"/>
      <c r="Y3" s="66" t="str">
        <f>Z3&amp;". Grp "&amp;AA3</f>
        <v>1. Grp 2</v>
      </c>
      <c r="Z3" s="1">
        <v>1</v>
      </c>
      <c r="AA3" s="1">
        <v>2</v>
      </c>
      <c r="AB3" s="1">
        <f>MATCH(Z3,'[1]D2'!$S$2:$S$5,0)</f>
        <v>4</v>
      </c>
    </row>
    <row r="4" spans="1:28" ht="33" customHeight="1">
      <c r="A4" s="9">
        <v>3</v>
      </c>
      <c r="B4" s="69" t="str">
        <f>IF(ISERROR($AB4),$Y4,VLOOKUP($AB4,'[1]D3'!$A$2:$D$7,COLUMN(),0))</f>
        <v>Janßen/Bertus</v>
      </c>
      <c r="C4" s="70"/>
      <c r="D4" s="71" t="str">
        <f>IF(ISERROR($AB4),"",VLOOKUP($AB4,'[1]D3'!$A$2:$D$7,COLUMN(),0))</f>
        <v>SG Cleverns-Sandel/SV Ahlem</v>
      </c>
      <c r="E4" s="14">
        <f>S16</f>
        <v>1</v>
      </c>
      <c r="F4" s="16">
        <f>T16</f>
        <v>2</v>
      </c>
      <c r="G4" s="17">
        <f>T19</f>
        <v>0</v>
      </c>
      <c r="H4" s="18">
        <f>S19</f>
        <v>2</v>
      </c>
      <c r="I4" s="83"/>
      <c r="J4" s="83"/>
      <c r="K4" s="10">
        <f>S11</f>
        <v>2</v>
      </c>
      <c r="L4" s="11">
        <f>T11</f>
        <v>0</v>
      </c>
      <c r="M4" s="12">
        <f>S12</f>
        <v>2</v>
      </c>
      <c r="N4" s="13">
        <f>T12</f>
        <v>0</v>
      </c>
      <c r="O4" s="12">
        <f>S22</f>
      </c>
      <c r="P4" s="13">
        <f>T22</f>
      </c>
      <c r="Q4" s="14">
        <f>IF(ISBLANK(B4),"",SUM(G11,K11,O11,G12,K12,O12,G16,K16,O16,H19,L19,P19,G22,K22,O22))</f>
        <v>18</v>
      </c>
      <c r="R4" s="15">
        <f>IF(ISBLANK(B4),"",SUM(H11,L11,P11,H12,L12,P12,H16,L16,P16,G19,K19,O19,H22,L22,P22))</f>
        <v>13</v>
      </c>
      <c r="S4" s="14">
        <f>IF(ISBLANK(B4),"",SUM(G4,E4,K4,M4,O4))</f>
        <v>5</v>
      </c>
      <c r="T4" s="15">
        <f>IF(ISBLANK(B4),"",SUM(H4,F4,L4,N4,P4))</f>
        <v>4</v>
      </c>
      <c r="U4" s="14">
        <f>IF(ISBLANK(B4),"",IF(G4=2,1,0)+IF(E4=2,1,0)+IF(K4=2,1,0)+IF(M4=2,1,0)+IF(O4=2,1,0))</f>
        <v>2</v>
      </c>
      <c r="V4" s="15">
        <f>IF(ISBLANK(B4),"",IF(H4=2,1,0)+IF(F4=2,1,0)+IF(L4=2,1,0)+IF(N4=2,1,0)+IF(P4=2,1,0))</f>
        <v>2</v>
      </c>
      <c r="W4" s="85">
        <v>3</v>
      </c>
      <c r="X4" s="85"/>
      <c r="Y4" s="66" t="str">
        <f>Z4&amp;". Grp "&amp;AA4</f>
        <v>2. Grp 3</v>
      </c>
      <c r="Z4" s="1">
        <v>2</v>
      </c>
      <c r="AA4" s="1">
        <v>3</v>
      </c>
      <c r="AB4" s="1">
        <f>MATCH(Z4,'[1]D3'!$W$2:$W$7,0)</f>
        <v>1</v>
      </c>
    </row>
    <row r="5" spans="1:28" ht="33" customHeight="1">
      <c r="A5" s="9">
        <v>4</v>
      </c>
      <c r="B5" s="69" t="str">
        <f>IF(ISERROR($AB5),$Y5,VLOOKUP($AB5,'[1]D4'!$A$2:$D$5,COLUMN(),0))</f>
        <v>Schröder/Biermann</v>
      </c>
      <c r="C5" s="70"/>
      <c r="D5" s="71" t="str">
        <f>IF(ISERROR($AB5),"",VLOOKUP($AB5,'[1]D4'!$A$2:$D$5,COLUMN(),0))</f>
        <v>SV Brokeloh</v>
      </c>
      <c r="E5" s="14">
        <f>T20</f>
        <v>0</v>
      </c>
      <c r="F5" s="16">
        <f>S20</f>
        <v>2</v>
      </c>
      <c r="G5" s="19">
        <f>S23</f>
        <v>0</v>
      </c>
      <c r="H5" s="16">
        <f>T23</f>
        <v>2</v>
      </c>
      <c r="I5" s="20">
        <f>T11</f>
        <v>0</v>
      </c>
      <c r="J5" s="18">
        <f>S11</f>
        <v>2</v>
      </c>
      <c r="K5" s="83"/>
      <c r="L5" s="83"/>
      <c r="M5" s="10">
        <f>T17</f>
        <v>1</v>
      </c>
      <c r="N5" s="11">
        <f>S17</f>
        <v>2</v>
      </c>
      <c r="O5" s="12">
        <f>S13</f>
      </c>
      <c r="P5" s="13">
        <f>T13</f>
      </c>
      <c r="Q5" s="14">
        <f>IF(ISBLANK(B5),"",SUM(H11,L11,P11,G13,K13,O13,H17,L17,P17,H20,L20,P20,G23,K23,O23))</f>
        <v>4</v>
      </c>
      <c r="R5" s="15">
        <f>IF(ISBLANK(B5),"",SUM(G11,K11,O11,H13,L13,P13,G17,K17,O17,G20,K20,O20,H23,P23))</f>
        <v>23</v>
      </c>
      <c r="S5" s="14">
        <f>IF(ISBLANK(B5),"",SUM(E5,I5,G5,M5,O5))</f>
        <v>1</v>
      </c>
      <c r="T5" s="15">
        <f>IF(ISBLANK(B5),"",SUM(F5,J5,H5,N5,P5))</f>
        <v>8</v>
      </c>
      <c r="U5" s="14">
        <f>IF(ISBLANK(B5),"",IF(E5=2,1,0)+IF(I5=2,1,0)+IF(G5=2,1,0)+IF(M5=2,1,0)+IF(O5=2,1,0))</f>
        <v>0</v>
      </c>
      <c r="V5" s="15">
        <f>IF(ISBLANK(B5),"",IF(F5=2,1,0)+IF(J5=2,1,0)+IF(H5=2,1,0)+IF(N5=2,1,0)+IF(P5=2,1,0))</f>
        <v>4</v>
      </c>
      <c r="W5" s="85">
        <v>5</v>
      </c>
      <c r="X5" s="85"/>
      <c r="Y5" s="66" t="str">
        <f>Z5&amp;". Grp "&amp;AA5</f>
        <v>1. Grp 4</v>
      </c>
      <c r="Z5" s="1">
        <v>1</v>
      </c>
      <c r="AA5" s="1">
        <v>4</v>
      </c>
      <c r="AB5" s="1">
        <f>MATCH(Z5,'[1]D4'!$S$2:$S$5,0)</f>
        <v>4</v>
      </c>
    </row>
    <row r="6" spans="1:28" ht="33" customHeight="1">
      <c r="A6" s="9">
        <v>5</v>
      </c>
      <c r="B6" s="69" t="str">
        <f>IF(ISERROR($AB6),$Y6,VLOOKUP($AB6,'[1]D5'!$A$2:$D$5,COLUMN(),0))</f>
        <v>Schlär/Immer</v>
      </c>
      <c r="C6" s="70"/>
      <c r="D6" s="71" t="str">
        <f>IF(ISERROR($AB6),"",VLOOKUP($AB6,'[1]D5'!$A$2:$D$5,COLUMN(),0))</f>
        <v>TV Stuhr</v>
      </c>
      <c r="E6" s="14">
        <f>T21</f>
        <v>1</v>
      </c>
      <c r="F6" s="16">
        <f>S21</f>
        <v>2</v>
      </c>
      <c r="G6" s="19">
        <f>T10</f>
        <v>0</v>
      </c>
      <c r="H6" s="16">
        <f>S10</f>
        <v>2</v>
      </c>
      <c r="I6" s="19">
        <f>T12</f>
        <v>0</v>
      </c>
      <c r="J6" s="16">
        <f>S12</f>
        <v>2</v>
      </c>
      <c r="K6" s="20">
        <f>S17</f>
        <v>2</v>
      </c>
      <c r="L6" s="18">
        <f>T17</f>
        <v>1</v>
      </c>
      <c r="M6" s="83"/>
      <c r="N6" s="83"/>
      <c r="O6" s="10">
        <f>S18</f>
      </c>
      <c r="P6" s="11">
        <f>T18</f>
      </c>
      <c r="Q6" s="14">
        <f>IF(ISBLANK(B6),"",SUM(H10,L10,P10,H12,L12,P12,G17,K17,O17,G18,K18,O18,H21,L21,P21))</f>
        <v>12</v>
      </c>
      <c r="R6" s="15">
        <f>IF(ISBLANK(B6),"",SUM(G10,K10,O10,G12,K12,O12,H17,L17,P17,H18,L18,P18,G21,K21,O21))</f>
        <v>23</v>
      </c>
      <c r="S6" s="14">
        <f>IF(ISBLANK(B6),"",SUM(E6,G6,K6,I6,O6))</f>
        <v>3</v>
      </c>
      <c r="T6" s="15">
        <f>IF(ISBLANK(B6),"",SUM(F6,H6,L6,J6,P6))</f>
        <v>7</v>
      </c>
      <c r="U6" s="14">
        <f>IF(ISBLANK(B6),"",IF(E6=2,1,0)+IF(G6=2,1,0)+IF(K6=2,1,0)+IF(I6=2,1,0)+IF(O6=2,1,0))</f>
        <v>1</v>
      </c>
      <c r="V6" s="15">
        <f>IF(ISBLANK(B6),"",IF(F6=2,1,0)+IF(H6=2,1,0)+IF(L6=2,1,0)+IF(J6=2,1,0)+IF(P6=2,1,0))</f>
        <v>3</v>
      </c>
      <c r="W6" s="85">
        <v>4</v>
      </c>
      <c r="X6" s="85"/>
      <c r="Y6" s="66" t="str">
        <f>Z6&amp;". Grp "&amp;AA6</f>
        <v>2. Grp 5</v>
      </c>
      <c r="Z6" s="1">
        <v>2</v>
      </c>
      <c r="AA6" s="1">
        <v>5</v>
      </c>
      <c r="AB6" s="1">
        <f>MATCH(Z6,'[1]D5'!$S$2:$S$5,0)</f>
        <v>1</v>
      </c>
    </row>
    <row r="7" spans="1:24" ht="33" customHeight="1">
      <c r="A7" s="21">
        <v>6</v>
      </c>
      <c r="B7" s="22"/>
      <c r="C7" s="23"/>
      <c r="D7" s="24"/>
      <c r="E7" s="25">
        <f>T9</f>
      </c>
      <c r="F7" s="26">
        <f>S9</f>
      </c>
      <c r="G7" s="27">
        <f>T15</f>
      </c>
      <c r="H7" s="26">
        <f>S15</f>
      </c>
      <c r="I7" s="27">
        <f>T22</f>
      </c>
      <c r="J7" s="26">
        <f>S22</f>
      </c>
      <c r="K7" s="27">
        <f>T13</f>
      </c>
      <c r="L7" s="26">
        <f>S13</f>
      </c>
      <c r="M7" s="28">
        <f>T18</f>
      </c>
      <c r="N7" s="29">
        <f>S18</f>
      </c>
      <c r="O7" s="86"/>
      <c r="P7" s="86"/>
      <c r="Q7" s="25">
        <f>IF(ISBLANK(B7),"",SUM(H9,L9,P9,H13,L13,P13,H15,L15,P15,H18,L18,P18,H22,L22,P22))</f>
      </c>
      <c r="R7" s="30">
        <f>IF(ISBLANK(B7),"",SUM(G9,K9,O9,G13,K13,O13,G15,K15,O15,G18,K18,O18,G22,K22,O22))</f>
      </c>
      <c r="S7" s="25">
        <f>IF(ISBLANK(B7),"",SUM(E7,G7,I7,M7,K7))</f>
      </c>
      <c r="T7" s="30">
        <f>IF(ISBLANK(B7),"",SUM(F7,H7,J7,N7,L7))</f>
      </c>
      <c r="U7" s="25">
        <f>IF(ISBLANK(B7),"",IF(E7=2,1,0)+IF(G7=2,1,0)+IF(I7=2,1,0)+IF(M7=2,1,0)+IF(K7=2,1,0))</f>
      </c>
      <c r="V7" s="30">
        <f>IF(ISBLANK(B7),"",IF(F7=2,1,0)+IF(H7=2,1,0)+IF(J7=2,1,0)+IF(N7=2,1,0)+IF(L7=2,1,0))</f>
      </c>
      <c r="W7" s="87"/>
      <c r="X7" s="87"/>
    </row>
    <row r="9" spans="1:20" ht="12.75">
      <c r="A9" s="31" t="s">
        <v>4</v>
      </c>
      <c r="B9" s="32" t="str">
        <f>IF(ISBLANK(B2),"",B2)</f>
        <v>Freels/Peters/Schaub</v>
      </c>
      <c r="C9" s="33" t="s">
        <v>5</v>
      </c>
      <c r="D9" s="34">
        <f>IF(ISBLANK(B7),"",B7)</f>
      </c>
      <c r="E9" s="88" t="s">
        <v>6</v>
      </c>
      <c r="F9" s="88"/>
      <c r="G9" s="35"/>
      <c r="H9" s="36"/>
      <c r="I9" s="88" t="s">
        <v>7</v>
      </c>
      <c r="J9" s="88"/>
      <c r="K9" s="35"/>
      <c r="L9" s="36"/>
      <c r="M9" s="88" t="s">
        <v>8</v>
      </c>
      <c r="N9" s="88"/>
      <c r="O9" s="35"/>
      <c r="P9" s="36"/>
      <c r="Q9" s="33" t="s">
        <v>9</v>
      </c>
      <c r="R9" s="34"/>
      <c r="S9" s="37">
        <f aca="true" t="shared" si="0" ref="S9:S23">IF(ISBLANK(G9),"",IF(G9&gt;H9,1,0)+IF(K9&gt;L9,1,0)+IF(O9&gt;P9,1,0))</f>
      </c>
      <c r="T9" s="38">
        <f aca="true" t="shared" si="1" ref="T9:T23">IF(ISBLANK(H9),"",IF(H9&gt;G9,1,0)+IF(L9&gt;K9,1,0)+IF(P9&gt;O9,1,0))</f>
      </c>
    </row>
    <row r="10" spans="1:20" ht="12.75">
      <c r="A10" s="39" t="s">
        <v>10</v>
      </c>
      <c r="B10" s="40" t="str">
        <f>IF(ISBLANK(B3),"",B3)</f>
        <v>Wechsler/Jürgens,F.</v>
      </c>
      <c r="C10" s="41" t="s">
        <v>5</v>
      </c>
      <c r="D10" s="42" t="str">
        <f>IF(ISBLANK(B6),"",B6)</f>
        <v>Schlär/Immer</v>
      </c>
      <c r="E10" s="89" t="s">
        <v>6</v>
      </c>
      <c r="F10" s="89"/>
      <c r="G10" s="43">
        <v>3</v>
      </c>
      <c r="H10" s="44">
        <v>1</v>
      </c>
      <c r="I10" s="89" t="s">
        <v>7</v>
      </c>
      <c r="J10" s="89"/>
      <c r="K10" s="43">
        <v>3</v>
      </c>
      <c r="L10" s="44">
        <v>0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0"/>
        <v>2</v>
      </c>
      <c r="T10" s="47">
        <f t="shared" si="1"/>
        <v>0</v>
      </c>
    </row>
    <row r="11" spans="1:20" ht="12.75">
      <c r="A11" s="48" t="s">
        <v>11</v>
      </c>
      <c r="B11" s="49" t="str">
        <f>IF(ISBLANK(B4),"",B4)</f>
        <v>Janßen/Bertus</v>
      </c>
      <c r="C11" s="50" t="s">
        <v>5</v>
      </c>
      <c r="D11" s="51" t="str">
        <f>IF(ISBLANK(B5),"",B5)</f>
        <v>Schröder/Biermann</v>
      </c>
      <c r="E11" s="92" t="s">
        <v>6</v>
      </c>
      <c r="F11" s="92"/>
      <c r="G11" s="52">
        <v>3</v>
      </c>
      <c r="H11" s="53">
        <v>0</v>
      </c>
      <c r="I11" s="92" t="s">
        <v>7</v>
      </c>
      <c r="J11" s="92"/>
      <c r="K11" s="52">
        <v>3</v>
      </c>
      <c r="L11" s="53">
        <v>0</v>
      </c>
      <c r="M11" s="92" t="s">
        <v>8</v>
      </c>
      <c r="N11" s="92"/>
      <c r="O11" s="52"/>
      <c r="P11" s="53"/>
      <c r="Q11" s="54" t="s">
        <v>9</v>
      </c>
      <c r="R11" s="51"/>
      <c r="S11" s="55">
        <f t="shared" si="0"/>
        <v>2</v>
      </c>
      <c r="T11" s="56">
        <f t="shared" si="1"/>
        <v>0</v>
      </c>
    </row>
    <row r="12" spans="1:20" ht="12.75">
      <c r="A12" s="57" t="s">
        <v>12</v>
      </c>
      <c r="B12" s="33" t="str">
        <f>IF(ISBLANK(B4),"",B4)</f>
        <v>Janßen/Bertus</v>
      </c>
      <c r="C12" s="58" t="s">
        <v>5</v>
      </c>
      <c r="D12" s="34" t="str">
        <f>IF(ISBLANK(B6),"",B6)</f>
        <v>Schlär/Immer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3</v>
      </c>
      <c r="L12" s="36">
        <v>0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0"/>
        <v>2</v>
      </c>
      <c r="T12" s="38">
        <f t="shared" si="1"/>
        <v>0</v>
      </c>
    </row>
    <row r="13" spans="1:20" ht="12.75">
      <c r="A13" s="59" t="s">
        <v>13</v>
      </c>
      <c r="B13" s="45" t="str">
        <f>IF(ISBLANK(B5),"",B5)</f>
        <v>Schröder/Biermann</v>
      </c>
      <c r="C13" s="41" t="s">
        <v>5</v>
      </c>
      <c r="D13" s="42">
        <f>IF(ISBLANK(B7),"",B7)</f>
      </c>
      <c r="E13" s="89" t="s">
        <v>6</v>
      </c>
      <c r="F13" s="89"/>
      <c r="G13" s="43"/>
      <c r="H13" s="44"/>
      <c r="I13" s="89" t="s">
        <v>7</v>
      </c>
      <c r="J13" s="89"/>
      <c r="K13" s="43"/>
      <c r="L13" s="44"/>
      <c r="M13" s="89" t="s">
        <v>8</v>
      </c>
      <c r="N13" s="89"/>
      <c r="O13" s="43"/>
      <c r="P13" s="44"/>
      <c r="Q13" s="45" t="s">
        <v>9</v>
      </c>
      <c r="R13" s="42"/>
      <c r="S13" s="46">
        <f t="shared" si="0"/>
      </c>
      <c r="T13" s="47">
        <f t="shared" si="1"/>
      </c>
    </row>
    <row r="14" spans="1:20" ht="12.75">
      <c r="A14" s="60" t="s">
        <v>14</v>
      </c>
      <c r="B14" s="54" t="str">
        <f>IF(ISBLANK(B2),"",B2)</f>
        <v>Freels/Peters/Schaub</v>
      </c>
      <c r="C14" s="50" t="s">
        <v>5</v>
      </c>
      <c r="D14" s="51" t="str">
        <f>IF(ISBLANK(B3),"",B3)</f>
        <v>Wechsler/Jürgens,F.</v>
      </c>
      <c r="E14" s="92" t="s">
        <v>6</v>
      </c>
      <c r="F14" s="92"/>
      <c r="G14" s="52">
        <v>0</v>
      </c>
      <c r="H14" s="53">
        <v>3</v>
      </c>
      <c r="I14" s="92" t="s">
        <v>7</v>
      </c>
      <c r="J14" s="92"/>
      <c r="K14" s="52">
        <v>0</v>
      </c>
      <c r="L14" s="53">
        <v>3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0"/>
        <v>0</v>
      </c>
      <c r="T14" s="56">
        <f t="shared" si="1"/>
        <v>2</v>
      </c>
    </row>
    <row r="15" spans="1:20" ht="12.75">
      <c r="A15" s="57" t="s">
        <v>15</v>
      </c>
      <c r="B15" s="33" t="str">
        <f>IF(ISBLANK(B3),"",B3)</f>
        <v>Wechsler/Jürgens,F.</v>
      </c>
      <c r="C15" s="58" t="s">
        <v>5</v>
      </c>
      <c r="D15" s="34">
        <f>IF(ISBLANK(B7),"",B7)</f>
      </c>
      <c r="E15" s="88" t="s">
        <v>6</v>
      </c>
      <c r="F15" s="88"/>
      <c r="G15" s="35"/>
      <c r="H15" s="36"/>
      <c r="I15" s="88" t="s">
        <v>7</v>
      </c>
      <c r="J15" s="88"/>
      <c r="K15" s="35"/>
      <c r="L15" s="36"/>
      <c r="M15" s="88" t="s">
        <v>8</v>
      </c>
      <c r="N15" s="88"/>
      <c r="O15" s="35"/>
      <c r="P15" s="36"/>
      <c r="Q15" s="33" t="s">
        <v>9</v>
      </c>
      <c r="R15" s="34"/>
      <c r="S15" s="37">
        <f t="shared" si="0"/>
      </c>
      <c r="T15" s="38">
        <f t="shared" si="1"/>
      </c>
    </row>
    <row r="16" spans="1:20" ht="12.75">
      <c r="A16" s="59" t="s">
        <v>16</v>
      </c>
      <c r="B16" s="45" t="str">
        <f>IF(ISBLANK(B4),"",B4)</f>
        <v>Janßen/Bertus</v>
      </c>
      <c r="C16" s="41" t="s">
        <v>5</v>
      </c>
      <c r="D16" s="42" t="str">
        <f>IF(ISBLANK(B2),"",B2)</f>
        <v>Freels/Peters/Schaub</v>
      </c>
      <c r="E16" s="89" t="s">
        <v>6</v>
      </c>
      <c r="F16" s="89"/>
      <c r="G16" s="43">
        <v>3</v>
      </c>
      <c r="H16" s="44">
        <v>1</v>
      </c>
      <c r="I16" s="89" t="s">
        <v>7</v>
      </c>
      <c r="J16" s="89"/>
      <c r="K16" s="43">
        <v>0</v>
      </c>
      <c r="L16" s="44">
        <v>3</v>
      </c>
      <c r="M16" s="89" t="s">
        <v>8</v>
      </c>
      <c r="N16" s="89"/>
      <c r="O16" s="43">
        <v>2</v>
      </c>
      <c r="P16" s="44">
        <v>3</v>
      </c>
      <c r="Q16" s="45" t="s">
        <v>9</v>
      </c>
      <c r="R16" s="42"/>
      <c r="S16" s="46">
        <f t="shared" si="0"/>
        <v>1</v>
      </c>
      <c r="T16" s="47">
        <f t="shared" si="1"/>
        <v>2</v>
      </c>
    </row>
    <row r="17" spans="1:20" ht="12.75">
      <c r="A17" s="60" t="s">
        <v>17</v>
      </c>
      <c r="B17" s="54" t="str">
        <f>IF(ISBLANK(B6),"",B6)</f>
        <v>Schlär/Immer</v>
      </c>
      <c r="C17" s="50" t="s">
        <v>5</v>
      </c>
      <c r="D17" s="51" t="str">
        <f>IF(ISBLANK(B5),"",B5)</f>
        <v>Schröder/Biermann</v>
      </c>
      <c r="E17" s="92" t="s">
        <v>6</v>
      </c>
      <c r="F17" s="92"/>
      <c r="G17" s="52">
        <v>2</v>
      </c>
      <c r="H17" s="53">
        <v>3</v>
      </c>
      <c r="I17" s="92" t="s">
        <v>7</v>
      </c>
      <c r="J17" s="92"/>
      <c r="K17" s="52">
        <v>3</v>
      </c>
      <c r="L17" s="53">
        <v>0</v>
      </c>
      <c r="M17" s="92" t="s">
        <v>8</v>
      </c>
      <c r="N17" s="92"/>
      <c r="O17" s="52">
        <v>3</v>
      </c>
      <c r="P17" s="53">
        <v>0</v>
      </c>
      <c r="Q17" s="54" t="s">
        <v>9</v>
      </c>
      <c r="R17" s="51"/>
      <c r="S17" s="55">
        <f t="shared" si="0"/>
        <v>2</v>
      </c>
      <c r="T17" s="56">
        <f t="shared" si="1"/>
        <v>1</v>
      </c>
    </row>
    <row r="18" spans="1:20" ht="12.75">
      <c r="A18" s="57" t="s">
        <v>18</v>
      </c>
      <c r="B18" s="33" t="str">
        <f>IF(ISBLANK(B6),"",B6)</f>
        <v>Schlär/Immer</v>
      </c>
      <c r="C18" s="58" t="s">
        <v>5</v>
      </c>
      <c r="D18" s="34">
        <f>IF(ISBLANK(B7),"",B7)</f>
      </c>
      <c r="E18" s="88" t="s">
        <v>6</v>
      </c>
      <c r="F18" s="88"/>
      <c r="G18" s="35"/>
      <c r="H18" s="36"/>
      <c r="I18" s="88" t="s">
        <v>7</v>
      </c>
      <c r="J18" s="88"/>
      <c r="K18" s="35"/>
      <c r="L18" s="36"/>
      <c r="M18" s="88" t="s">
        <v>8</v>
      </c>
      <c r="N18" s="88"/>
      <c r="O18" s="35"/>
      <c r="P18" s="36"/>
      <c r="Q18" s="33" t="s">
        <v>9</v>
      </c>
      <c r="R18" s="34"/>
      <c r="S18" s="37">
        <f t="shared" si="0"/>
      </c>
      <c r="T18" s="38">
        <f t="shared" si="1"/>
      </c>
    </row>
    <row r="19" spans="1:20" ht="12.75">
      <c r="A19" s="59" t="s">
        <v>19</v>
      </c>
      <c r="B19" s="45" t="str">
        <f>IF(ISBLANK(B3),"",B3)</f>
        <v>Wechsler/Jürgens,F.</v>
      </c>
      <c r="C19" s="41" t="s">
        <v>5</v>
      </c>
      <c r="D19" s="42" t="str">
        <f>IF(ISBLANK(B4),"",B4)</f>
        <v>Janßen/Bertus</v>
      </c>
      <c r="E19" s="89" t="s">
        <v>6</v>
      </c>
      <c r="F19" s="89"/>
      <c r="G19" s="43">
        <v>3</v>
      </c>
      <c r="H19" s="44">
        <v>0</v>
      </c>
      <c r="I19" s="89" t="s">
        <v>7</v>
      </c>
      <c r="J19" s="89"/>
      <c r="K19" s="43">
        <v>3</v>
      </c>
      <c r="L19" s="44">
        <v>1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0"/>
        <v>2</v>
      </c>
      <c r="T19" s="47">
        <f t="shared" si="1"/>
        <v>0</v>
      </c>
    </row>
    <row r="20" spans="1:20" ht="12.75">
      <c r="A20" s="60" t="s">
        <v>20</v>
      </c>
      <c r="B20" s="54" t="str">
        <f>IF(ISBLANK(B2),"",B2)</f>
        <v>Freels/Peters/Schaub</v>
      </c>
      <c r="C20" s="50" t="s">
        <v>5</v>
      </c>
      <c r="D20" s="51" t="str">
        <f>IF(ISBLANK(B5),"",B5)</f>
        <v>Schröder/Biermann</v>
      </c>
      <c r="E20" s="92" t="s">
        <v>6</v>
      </c>
      <c r="F20" s="92"/>
      <c r="G20" s="52">
        <v>3</v>
      </c>
      <c r="H20" s="53">
        <v>1</v>
      </c>
      <c r="I20" s="92" t="s">
        <v>7</v>
      </c>
      <c r="J20" s="92"/>
      <c r="K20" s="52">
        <v>3</v>
      </c>
      <c r="L20" s="53">
        <v>0</v>
      </c>
      <c r="M20" s="92" t="s">
        <v>8</v>
      </c>
      <c r="N20" s="92"/>
      <c r="O20" s="52"/>
      <c r="P20" s="53"/>
      <c r="Q20" s="54" t="s">
        <v>9</v>
      </c>
      <c r="R20" s="51"/>
      <c r="S20" s="55">
        <f t="shared" si="0"/>
        <v>2</v>
      </c>
      <c r="T20" s="56">
        <f t="shared" si="1"/>
        <v>0</v>
      </c>
    </row>
    <row r="21" spans="1:20" ht="12.75">
      <c r="A21" s="57" t="s">
        <v>21</v>
      </c>
      <c r="B21" s="33" t="str">
        <f>IF(ISBLANK(B2),"",B2)</f>
        <v>Freels/Peters/Schaub</v>
      </c>
      <c r="C21" s="58" t="s">
        <v>5</v>
      </c>
      <c r="D21" s="34" t="str">
        <f>IF(ISBLANK(B6),"",B6)</f>
        <v>Schlär/Immer</v>
      </c>
      <c r="E21" s="88" t="s">
        <v>6</v>
      </c>
      <c r="F21" s="88"/>
      <c r="G21" s="35">
        <v>2</v>
      </c>
      <c r="H21" s="36">
        <v>3</v>
      </c>
      <c r="I21" s="88" t="s">
        <v>7</v>
      </c>
      <c r="J21" s="88"/>
      <c r="K21" s="35">
        <v>3</v>
      </c>
      <c r="L21" s="36">
        <v>0</v>
      </c>
      <c r="M21" s="88" t="s">
        <v>8</v>
      </c>
      <c r="N21" s="88"/>
      <c r="O21" s="35">
        <v>3</v>
      </c>
      <c r="P21" s="36">
        <v>0</v>
      </c>
      <c r="Q21" s="33" t="s">
        <v>9</v>
      </c>
      <c r="R21" s="34"/>
      <c r="S21" s="37">
        <f t="shared" si="0"/>
        <v>2</v>
      </c>
      <c r="T21" s="38">
        <f t="shared" si="1"/>
        <v>1</v>
      </c>
    </row>
    <row r="22" spans="1:20" ht="12.75">
      <c r="A22" s="59" t="s">
        <v>22</v>
      </c>
      <c r="B22" s="45" t="str">
        <f>IF(ISBLANK(B4),"",B4)</f>
        <v>Janßen/Bertus</v>
      </c>
      <c r="C22" s="41" t="s">
        <v>5</v>
      </c>
      <c r="D22" s="42">
        <f>IF(ISBLANK(B7),"",B7)</f>
      </c>
      <c r="E22" s="89" t="s">
        <v>6</v>
      </c>
      <c r="F22" s="89"/>
      <c r="G22" s="43"/>
      <c r="H22" s="44"/>
      <c r="I22" s="89" t="s">
        <v>7</v>
      </c>
      <c r="J22" s="89"/>
      <c r="K22" s="43"/>
      <c r="L22" s="44"/>
      <c r="M22" s="89" t="s">
        <v>8</v>
      </c>
      <c r="N22" s="89"/>
      <c r="O22" s="43"/>
      <c r="P22" s="44"/>
      <c r="Q22" s="45" t="s">
        <v>9</v>
      </c>
      <c r="R22" s="42"/>
      <c r="S22" s="46">
        <f t="shared" si="0"/>
      </c>
      <c r="T22" s="47">
        <f t="shared" si="1"/>
      </c>
    </row>
    <row r="23" spans="1:20" ht="12.75">
      <c r="A23" s="60" t="s">
        <v>23</v>
      </c>
      <c r="B23" s="54" t="str">
        <f>IF(ISBLANK(B5),"",B5)</f>
        <v>Schröder/Biermann</v>
      </c>
      <c r="C23" s="50" t="s">
        <v>5</v>
      </c>
      <c r="D23" s="51" t="str">
        <f>IF(ISBLANK(B3),"",B3)</f>
        <v>Wechsler/Jürgens,F.</v>
      </c>
      <c r="E23" s="92" t="s">
        <v>6</v>
      </c>
      <c r="F23" s="92"/>
      <c r="G23" s="52">
        <v>0</v>
      </c>
      <c r="H23" s="53">
        <v>3</v>
      </c>
      <c r="I23" s="92" t="s">
        <v>7</v>
      </c>
      <c r="J23" s="92"/>
      <c r="K23" s="52">
        <v>0</v>
      </c>
      <c r="L23" s="53">
        <v>3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0"/>
        <v>0</v>
      </c>
      <c r="T23" s="56">
        <f t="shared" si="1"/>
        <v>2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workbookViewId="0" topLeftCell="A1">
      <selection activeCell="W5" sqref="W5:X5"/>
    </sheetView>
  </sheetViews>
  <sheetFormatPr defaultColWidth="11.421875" defaultRowHeight="12.75"/>
  <cols>
    <col min="1" max="1" width="4.7109375" style="1" customWidth="1"/>
    <col min="2" max="2" width="26.140625" style="1" customWidth="1"/>
    <col min="3" max="3" width="1.28515625" style="1" customWidth="1"/>
    <col min="4" max="4" width="17.28125" style="1" customWidth="1"/>
    <col min="5" max="16" width="3.7109375" style="1" customWidth="1"/>
    <col min="17" max="17" width="4.8515625" style="1" customWidth="1"/>
    <col min="18" max="18" width="4.57421875" style="1" customWidth="1"/>
    <col min="19" max="19" width="5.421875" style="1" customWidth="1"/>
    <col min="20" max="20" width="3.7109375" style="1" customWidth="1"/>
    <col min="21" max="24" width="4.7109375" style="1" customWidth="1"/>
    <col min="25" max="25" width="7.7109375" style="1" bestFit="1" customWidth="1"/>
    <col min="26" max="26" width="4.7109375" style="1" customWidth="1"/>
    <col min="27" max="27" width="3.7109375" style="1" customWidth="1"/>
    <col min="28" max="28" width="4.421875" style="1" customWidth="1"/>
    <col min="29" max="29" width="3.7109375" style="1" customWidth="1"/>
    <col min="30" max="16384" width="11.421875" style="1" customWidth="1"/>
  </cols>
  <sheetData>
    <row r="1" spans="1:27" ht="32.25" customHeight="1">
      <c r="A1" s="79" t="s">
        <v>31</v>
      </c>
      <c r="B1" s="79"/>
      <c r="C1" s="79"/>
      <c r="D1" s="79"/>
      <c r="E1" s="80">
        <v>1</v>
      </c>
      <c r="F1" s="80"/>
      <c r="G1" s="81">
        <v>2</v>
      </c>
      <c r="H1" s="81"/>
      <c r="I1" s="81">
        <v>3</v>
      </c>
      <c r="J1" s="81"/>
      <c r="K1" s="81">
        <v>4</v>
      </c>
      <c r="L1" s="81"/>
      <c r="M1" s="81">
        <v>5</v>
      </c>
      <c r="N1" s="81"/>
      <c r="O1" s="81">
        <v>6</v>
      </c>
      <c r="P1" s="81"/>
      <c r="Q1" s="82" t="s">
        <v>0</v>
      </c>
      <c r="R1" s="82"/>
      <c r="S1" s="82" t="s">
        <v>1</v>
      </c>
      <c r="T1" s="82"/>
      <c r="U1" s="82" t="s">
        <v>2</v>
      </c>
      <c r="V1" s="82"/>
      <c r="W1" s="82" t="s">
        <v>3</v>
      </c>
      <c r="X1" s="82"/>
      <c r="Y1" s="66" t="s">
        <v>45</v>
      </c>
      <c r="Z1" s="66" t="s">
        <v>3</v>
      </c>
      <c r="AA1" s="66" t="s">
        <v>44</v>
      </c>
    </row>
    <row r="2" spans="1:28" ht="33" customHeight="1">
      <c r="A2" s="2">
        <v>1</v>
      </c>
      <c r="B2" s="67" t="str">
        <f>IF(ISERROR($AB2),$Y2,VLOOKUP($AB2,'[1]D1'!$A$2:$D$5,COLUMN(),0))</f>
        <v>Baake/Gerdes</v>
      </c>
      <c r="C2" s="68"/>
      <c r="D2" s="75" t="str">
        <f>IF(ISERROR($AB2),"",VLOOKUP($AB2,'[1]D1'!$A$2:$D$5,COLUMN(),0))</f>
        <v>SV Büppel</v>
      </c>
      <c r="E2" s="83"/>
      <c r="F2" s="83"/>
      <c r="G2" s="3">
        <f>S14</f>
        <v>2</v>
      </c>
      <c r="H2" s="4">
        <f>T14</f>
        <v>0</v>
      </c>
      <c r="I2" s="5">
        <f>T16</f>
        <v>1</v>
      </c>
      <c r="J2" s="6">
        <f>S16</f>
        <v>2</v>
      </c>
      <c r="K2" s="5">
        <f>S20</f>
        <v>2</v>
      </c>
      <c r="L2" s="6">
        <f>T20</f>
        <v>1</v>
      </c>
      <c r="M2" s="5">
        <f>S21</f>
        <v>2</v>
      </c>
      <c r="N2" s="6">
        <f>T21</f>
        <v>0</v>
      </c>
      <c r="O2" s="5">
        <f>S9</f>
        <v>2</v>
      </c>
      <c r="P2" s="6">
        <f>T9</f>
        <v>0</v>
      </c>
      <c r="Q2" s="7">
        <f>IF(ISBLANK(B2),"",SUM(G9,K9,O9,G14,K14,O14,H16,L16,P16,G20,K20,O20,G21,K21,O21))</f>
        <v>32</v>
      </c>
      <c r="R2" s="8">
        <f>IF(ISBLANK(B2),"",SUM(H9,L9,P9,H14,L14,P14,G16,K16,O16,H20,L20,P20,H21,L21,P21))</f>
        <v>14</v>
      </c>
      <c r="S2" s="7">
        <f>IF(ISBLANK(B2),"",SUM(G2,I2,K2,M2,O2))</f>
        <v>9</v>
      </c>
      <c r="T2" s="8">
        <f>IF(ISBLANK(B2),"",SUM(H2,J2,L2,N2,P2))</f>
        <v>3</v>
      </c>
      <c r="U2" s="7">
        <f>IF(ISBLANK(B2),"",IF(G2=2,1,0)+IF(I2=2,1,0)+IF(K2=2,1,0)+IF(M2=2,1,0)+IF(O2=2,1,0))</f>
        <v>4</v>
      </c>
      <c r="V2" s="8">
        <f>IF(ISBLANK(B2),"",IF(H2=2,1,0)+IF(J2=2,1,0)+IF(L2=2,1,0)+IF(N2=2,1,0)+IF(P2=2,1,0))</f>
        <v>1</v>
      </c>
      <c r="W2" s="84">
        <v>2</v>
      </c>
      <c r="X2" s="84"/>
      <c r="Y2" s="66" t="str">
        <f aca="true" t="shared" si="0" ref="Y2:Y7">Z2&amp;". Grp "&amp;AA2</f>
        <v>3. Grp 1</v>
      </c>
      <c r="Z2" s="1">
        <v>3</v>
      </c>
      <c r="AA2" s="1">
        <v>1</v>
      </c>
      <c r="AB2" s="1">
        <f>MATCH(Z2,'[1]D1'!$S$2:$S$5,0)</f>
        <v>3</v>
      </c>
    </row>
    <row r="3" spans="1:28" ht="33" customHeight="1">
      <c r="A3" s="9">
        <v>2</v>
      </c>
      <c r="B3" s="69" t="str">
        <f>IF(ISERROR($AB3),$Y3,VLOOKUP($AB3,'[1]D2'!$A$2:$D$5,COLUMN(),0))</f>
        <v>Filbrandt/Rybak</v>
      </c>
      <c r="C3" s="70"/>
      <c r="D3" s="71" t="str">
        <f>IF(ISERROR($AB3),"",VLOOKUP($AB3,'[1]D2'!$A$2:$D$5,COLUMN(),0))</f>
        <v>SC Alstertal-Langenhorn</v>
      </c>
      <c r="E3" s="7">
        <f>T14</f>
        <v>0</v>
      </c>
      <c r="F3" s="8">
        <f>S14</f>
        <v>2</v>
      </c>
      <c r="G3" s="83"/>
      <c r="H3" s="83"/>
      <c r="I3" s="10">
        <f>S19</f>
        <v>0</v>
      </c>
      <c r="J3" s="11">
        <f>T19</f>
        <v>2</v>
      </c>
      <c r="K3" s="12">
        <f>T23</f>
        <v>0</v>
      </c>
      <c r="L3" s="13">
        <f>S23</f>
        <v>2</v>
      </c>
      <c r="M3" s="12">
        <f>S10</f>
        <v>0</v>
      </c>
      <c r="N3" s="13">
        <f>T10</f>
        <v>2</v>
      </c>
      <c r="O3" s="12">
        <f>S15</f>
        <v>0</v>
      </c>
      <c r="P3" s="13">
        <f>T15</f>
        <v>2</v>
      </c>
      <c r="Q3" s="14">
        <f>IF(ISBLANK(B3),"",SUM(G10,K10,O10,H14,L14,P14,G15,K15,O15,G19,K19,O19,H23,L23,P23))</f>
        <v>5</v>
      </c>
      <c r="R3" s="15">
        <f>IF(ISBLANK(B3),"",SUM(H10,L10,P10,G14,K14,O14,H15,L15,P15,H19,L19,P19,G23,K23,O23))</f>
        <v>30</v>
      </c>
      <c r="S3" s="14">
        <f>IF(ISBLANK(B3),"",SUM(E3,I3,K3,M3,O3))</f>
        <v>0</v>
      </c>
      <c r="T3" s="15">
        <f>IF(ISBLANK(B3),"",SUM(F3,J3,L3,N3,P3))</f>
        <v>10</v>
      </c>
      <c r="U3" s="14">
        <f>IF(ISBLANK(B3),"",IF(E3=2,1,0)+IF(I3=2,1,0)+IF(K3=2,1,0)+IF(M3=2,1,0)+IF(O3=2,1,0))</f>
        <v>0</v>
      </c>
      <c r="V3" s="15">
        <f>IF(ISBLANK(B3),"",IF(F3=2,1,0)+IF(J3=2,1,0)+IF(L3=2,1,0)+IF(N3=2,1,0)+IF(P3=2,1,0))</f>
        <v>5</v>
      </c>
      <c r="W3" s="85">
        <v>6</v>
      </c>
      <c r="X3" s="85"/>
      <c r="Y3" s="66" t="str">
        <f t="shared" si="0"/>
        <v>4. Grp 2</v>
      </c>
      <c r="Z3" s="1">
        <v>4</v>
      </c>
      <c r="AA3" s="1">
        <v>2</v>
      </c>
      <c r="AB3" s="1">
        <f>MATCH(Z3,'[1]D2'!$S$2:$S$5,0)</f>
        <v>3</v>
      </c>
    </row>
    <row r="4" spans="1:28" ht="33" customHeight="1">
      <c r="A4" s="9">
        <v>3</v>
      </c>
      <c r="B4" s="69" t="str">
        <f>IF(ISERROR($AB4),$Y4,VLOOKUP($AB4,'[1]D3'!$A$2:$D$7,COLUMN(),0))</f>
        <v>Breede/Alberti</v>
      </c>
      <c r="C4" s="70"/>
      <c r="D4" s="71" t="str">
        <f>IF(ISERROR($AB4),"",VLOOKUP($AB4,'[1]D3'!$A$2:$D$7,COLUMN(),0))</f>
        <v>VfL Stade</v>
      </c>
      <c r="E4" s="14">
        <f>S16</f>
        <v>2</v>
      </c>
      <c r="F4" s="16">
        <f>T16</f>
        <v>1</v>
      </c>
      <c r="G4" s="17">
        <f>T19</f>
        <v>2</v>
      </c>
      <c r="H4" s="18">
        <f>S19</f>
        <v>0</v>
      </c>
      <c r="I4" s="83"/>
      <c r="J4" s="83"/>
      <c r="K4" s="10">
        <f>S11</f>
        <v>2</v>
      </c>
      <c r="L4" s="11">
        <f>T11</f>
        <v>1</v>
      </c>
      <c r="M4" s="12">
        <f>S12</f>
        <v>2</v>
      </c>
      <c r="N4" s="13">
        <f>T12</f>
        <v>0</v>
      </c>
      <c r="O4" s="12">
        <f>S22</f>
        <v>2</v>
      </c>
      <c r="P4" s="13">
        <f>T22</f>
        <v>0</v>
      </c>
      <c r="Q4" s="14">
        <f>IF(ISBLANK(B4),"",SUM(G11,K11,O11,G12,K12,O12,G16,K16,O16,H19,L19,P19,G22,K22,O22))</f>
        <v>32</v>
      </c>
      <c r="R4" s="15">
        <f>IF(ISBLANK(B4),"",SUM(H11,L11,P11,H12,L12,P12,H16,L16,P16,G19,K19,O19,H22,L22,P22))</f>
        <v>12</v>
      </c>
      <c r="S4" s="14">
        <f>IF(ISBLANK(B4),"",SUM(G4,E4,K4,M4,O4))</f>
        <v>10</v>
      </c>
      <c r="T4" s="15">
        <f>IF(ISBLANK(B4),"",SUM(H4,F4,L4,N4,P4))</f>
        <v>2</v>
      </c>
      <c r="U4" s="14">
        <f>IF(ISBLANK(B4),"",IF(G4=2,1,0)+IF(E4=2,1,0)+IF(K4=2,1,0)+IF(M4=2,1,0)+IF(O4=2,1,0))</f>
        <v>5</v>
      </c>
      <c r="V4" s="15">
        <f>IF(ISBLANK(B4),"",IF(H4=2,1,0)+IF(F4=2,1,0)+IF(L4=2,1,0)+IF(N4=2,1,0)+IF(P4=2,1,0))</f>
        <v>0</v>
      </c>
      <c r="W4" s="85">
        <v>1</v>
      </c>
      <c r="X4" s="85"/>
      <c r="Y4" s="66" t="str">
        <f t="shared" si="0"/>
        <v>3. Grp 3</v>
      </c>
      <c r="Z4" s="1">
        <v>3</v>
      </c>
      <c r="AA4" s="1">
        <v>3</v>
      </c>
      <c r="AB4" s="1">
        <f>MATCH(Z4,'[1]D3'!$W$2:$W$7,0)</f>
        <v>3</v>
      </c>
    </row>
    <row r="5" spans="1:28" ht="33" customHeight="1">
      <c r="A5" s="9">
        <v>4</v>
      </c>
      <c r="B5" s="69" t="str">
        <f>IF(ISERROR($AB5),$Y5,VLOOKUP($AB5,'[1]D4'!$A$2:$D$5,COLUMN(),0))</f>
        <v>Ha/Mudroncek</v>
      </c>
      <c r="C5" s="70"/>
      <c r="D5" s="71" t="str">
        <f>IF(ISERROR($AB5),"",VLOOKUP($AB5,'[1]D4'!$A$2:$D$5,COLUMN(),0))</f>
        <v>TuS Sande/ohne</v>
      </c>
      <c r="E5" s="14">
        <f>T20</f>
        <v>1</v>
      </c>
      <c r="F5" s="16">
        <f>S20</f>
        <v>2</v>
      </c>
      <c r="G5" s="19">
        <f>S23</f>
        <v>2</v>
      </c>
      <c r="H5" s="16">
        <f>T23</f>
        <v>0</v>
      </c>
      <c r="I5" s="20">
        <f>T11</f>
        <v>1</v>
      </c>
      <c r="J5" s="18">
        <f>S11</f>
        <v>2</v>
      </c>
      <c r="K5" s="83"/>
      <c r="L5" s="83"/>
      <c r="M5" s="10">
        <f>T17</f>
        <v>2</v>
      </c>
      <c r="N5" s="11">
        <f>S17</f>
        <v>1</v>
      </c>
      <c r="O5" s="12">
        <f>S13</f>
        <v>1</v>
      </c>
      <c r="P5" s="13">
        <f>T13</f>
        <v>2</v>
      </c>
      <c r="Q5" s="14">
        <f>IF(ISBLANK(B5),"",SUM(H11,L11,P11,G13,K13,O13,H17,L17,P17,H20,L20,P20,G23,K23,O23))</f>
        <v>21</v>
      </c>
      <c r="R5" s="15">
        <f>IF(ISBLANK(B5),"",SUM(G11,K11,O11,H13,L13,P13,G17,K17,O17,G20,K20,O20,H23,P23))</f>
        <v>27</v>
      </c>
      <c r="S5" s="14">
        <f>IF(ISBLANK(B5),"",SUM(E5,I5,G5,M5,O5))</f>
        <v>7</v>
      </c>
      <c r="T5" s="15">
        <f>IF(ISBLANK(B5),"",SUM(F5,J5,H5,N5,P5))</f>
        <v>7</v>
      </c>
      <c r="U5" s="14">
        <f>IF(ISBLANK(B5),"",IF(E5=2,1,0)+IF(I5=2,1,0)+IF(G5=2,1,0)+IF(M5=2,1,0)+IF(O5=2,1,0))</f>
        <v>2</v>
      </c>
      <c r="V5" s="15">
        <f>IF(ISBLANK(B5),"",IF(F5=2,1,0)+IF(J5=2,1,0)+IF(H5=2,1,0)+IF(N5=2,1,0)+IF(P5=2,1,0))</f>
        <v>3</v>
      </c>
      <c r="W5" s="85">
        <v>4</v>
      </c>
      <c r="X5" s="85"/>
      <c r="Y5" s="66" t="str">
        <f t="shared" si="0"/>
        <v>4. Grp 4</v>
      </c>
      <c r="Z5" s="1">
        <v>4</v>
      </c>
      <c r="AA5" s="1">
        <v>4</v>
      </c>
      <c r="AB5" s="1">
        <f>MATCH(Z5,'[1]D4'!$S$2:$S$5,0)</f>
        <v>2</v>
      </c>
    </row>
    <row r="6" spans="1:28" ht="33" customHeight="1" thickBot="1">
      <c r="A6" s="9">
        <v>5</v>
      </c>
      <c r="B6" s="69" t="str">
        <f>IF(ISERROR($AB6),$Y6,VLOOKUP($AB6,'[1]D5'!$A$2:$D$5,COLUMN(),0))</f>
        <v>Corswandt/Rothenhäuser/Rust</v>
      </c>
      <c r="C6" s="70"/>
      <c r="D6" s="71" t="str">
        <f>IF(ISERROR($AB6),"",VLOOKUP($AB6,'[1]D5'!$A$2:$D$5,COLUMN(),0))</f>
        <v>Altonaer TV/TV Lokstedt/TTC Remels</v>
      </c>
      <c r="E6" s="14">
        <f>T21</f>
        <v>0</v>
      </c>
      <c r="F6" s="16">
        <f>S21</f>
        <v>2</v>
      </c>
      <c r="G6" s="19">
        <f>T10</f>
        <v>2</v>
      </c>
      <c r="H6" s="16">
        <f>S10</f>
        <v>0</v>
      </c>
      <c r="I6" s="19">
        <f>T12</f>
        <v>0</v>
      </c>
      <c r="J6" s="16">
        <f>S12</f>
        <v>2</v>
      </c>
      <c r="K6" s="20">
        <f>S17</f>
        <v>1</v>
      </c>
      <c r="L6" s="18">
        <f>T17</f>
        <v>2</v>
      </c>
      <c r="M6" s="83"/>
      <c r="N6" s="83"/>
      <c r="O6" s="10">
        <f>S18</f>
        <v>0</v>
      </c>
      <c r="P6" s="11">
        <f>T18</f>
        <v>2</v>
      </c>
      <c r="Q6" s="14">
        <f>IF(ISBLANK(B6),"",SUM(H10,L10,P10,H12,L12,P12,G17,K17,O17,G18,K18,O18,H21,L21,P21))</f>
        <v>14</v>
      </c>
      <c r="R6" s="15">
        <f>IF(ISBLANK(B6),"",SUM(G10,K10,O10,G12,K12,O12,H17,L17,P17,H18,L18,P18,G21,K21,O21))</f>
        <v>27</v>
      </c>
      <c r="S6" s="14">
        <f>IF(ISBLANK(B6),"",SUM(E6,G6,K6,I6,O6))</f>
        <v>3</v>
      </c>
      <c r="T6" s="15">
        <f>IF(ISBLANK(B6),"",SUM(F6,H6,L6,J6,P6))</f>
        <v>8</v>
      </c>
      <c r="U6" s="14">
        <f>IF(ISBLANK(B6),"",IF(E6=2,1,0)+IF(G6=2,1,0)+IF(K6=2,1,0)+IF(I6=2,1,0)+IF(O6=2,1,0))</f>
        <v>1</v>
      </c>
      <c r="V6" s="15">
        <f>IF(ISBLANK(B6),"",IF(F6=2,1,0)+IF(H6=2,1,0)+IF(L6=2,1,0)+IF(J6=2,1,0)+IF(P6=2,1,0))</f>
        <v>4</v>
      </c>
      <c r="W6" s="85">
        <v>5</v>
      </c>
      <c r="X6" s="85"/>
      <c r="Y6" s="66" t="str">
        <f t="shared" si="0"/>
        <v>3. Grp 5</v>
      </c>
      <c r="Z6" s="1">
        <v>3</v>
      </c>
      <c r="AA6" s="1">
        <v>5</v>
      </c>
      <c r="AB6" s="1">
        <f>MATCH(Z6,'[1]D5'!$S$2:$S$5,0)</f>
        <v>3</v>
      </c>
    </row>
    <row r="7" spans="1:28" ht="33" customHeight="1" thickBot="1">
      <c r="A7" s="21">
        <v>6</v>
      </c>
      <c r="B7" s="72" t="str">
        <f>IF(ISERROR($AB7),$Y7,VLOOKUP($AB7,'[1]D3'!$A$2:$D$7,COLUMN(),0))</f>
        <v>Schröder/Reimer</v>
      </c>
      <c r="C7" s="73"/>
      <c r="D7" s="74" t="str">
        <f>IF(ISERROR($AB7),"",VLOOKUP($AB7,'[1]D3'!$A$2:$D$7,COLUMN(),0))</f>
        <v>TV Oyten</v>
      </c>
      <c r="E7" s="25">
        <f>T9</f>
        <v>0</v>
      </c>
      <c r="F7" s="26">
        <f>S9</f>
        <v>2</v>
      </c>
      <c r="G7" s="27">
        <f>T15</f>
        <v>2</v>
      </c>
      <c r="H7" s="26">
        <f>S15</f>
        <v>0</v>
      </c>
      <c r="I7" s="27">
        <f>T22</f>
        <v>0</v>
      </c>
      <c r="J7" s="26">
        <f>S22</f>
        <v>2</v>
      </c>
      <c r="K7" s="27">
        <f>T13</f>
        <v>2</v>
      </c>
      <c r="L7" s="26">
        <f>S13</f>
        <v>1</v>
      </c>
      <c r="M7" s="28">
        <f>T18</f>
        <v>2</v>
      </c>
      <c r="N7" s="29">
        <f>S18</f>
        <v>0</v>
      </c>
      <c r="O7" s="86"/>
      <c r="P7" s="86"/>
      <c r="Q7" s="25">
        <f>IF(ISBLANK(B7),"",SUM(H9,L9,P9,H13,L13,P13,H15,L15,P15,H18,L18,P18,H22,L22,P22))</f>
        <v>24</v>
      </c>
      <c r="R7" s="30">
        <f>IF(ISBLANK(B7),"",SUM(G9,K9,O9,G13,K13,O13,G15,K15,O15,G18,K18,O18,G22,K22,O22))</f>
        <v>18</v>
      </c>
      <c r="S7" s="25">
        <f>IF(ISBLANK(B7),"",SUM(E7,G7,I7,M7,K7))</f>
        <v>6</v>
      </c>
      <c r="T7" s="30">
        <f>IF(ISBLANK(B7),"",SUM(F7,H7,J7,N7,L7))</f>
        <v>5</v>
      </c>
      <c r="U7" s="25">
        <f>IF(ISBLANK(B7),"",IF(E7=2,1,0)+IF(G7=2,1,0)+IF(I7=2,1,0)+IF(M7=2,1,0)+IF(K7=2,1,0))</f>
        <v>3</v>
      </c>
      <c r="V7" s="30">
        <f>IF(ISBLANK(B7),"",IF(F7=2,1,0)+IF(H7=2,1,0)+IF(J7=2,1,0)+IF(N7=2,1,0)+IF(L7=2,1,0))</f>
        <v>2</v>
      </c>
      <c r="W7" s="87">
        <v>3</v>
      </c>
      <c r="X7" s="87"/>
      <c r="Y7" s="66" t="str">
        <f t="shared" si="0"/>
        <v>5. Grp 3</v>
      </c>
      <c r="Z7" s="1">
        <v>5</v>
      </c>
      <c r="AA7" s="1">
        <v>3</v>
      </c>
      <c r="AB7" s="1">
        <f>MATCH(Z7,'[1]D3'!$W$2:$W$7,0)</f>
        <v>4</v>
      </c>
    </row>
    <row r="8" ht="13.5" thickBot="1"/>
    <row r="9" spans="1:20" ht="12.75">
      <c r="A9" s="31" t="s">
        <v>4</v>
      </c>
      <c r="B9" s="32" t="str">
        <f>IF(ISBLANK(B2),"",B2)</f>
        <v>Baake/Gerdes</v>
      </c>
      <c r="C9" s="33" t="s">
        <v>5</v>
      </c>
      <c r="D9" s="34" t="str">
        <f>IF(ISBLANK(B7),"",B7)</f>
        <v>Schröder/Reimer</v>
      </c>
      <c r="E9" s="88" t="s">
        <v>6</v>
      </c>
      <c r="F9" s="88"/>
      <c r="G9" s="35">
        <v>3</v>
      </c>
      <c r="H9" s="36">
        <v>1</v>
      </c>
      <c r="I9" s="88" t="s">
        <v>7</v>
      </c>
      <c r="J9" s="88"/>
      <c r="K9" s="35">
        <v>3</v>
      </c>
      <c r="L9" s="36">
        <v>2</v>
      </c>
      <c r="M9" s="88" t="s">
        <v>8</v>
      </c>
      <c r="N9" s="88"/>
      <c r="O9" s="35"/>
      <c r="P9" s="36"/>
      <c r="Q9" s="33" t="s">
        <v>9</v>
      </c>
      <c r="R9" s="34"/>
      <c r="S9" s="37">
        <f aca="true" t="shared" si="1" ref="S9:S23">IF(ISBLANK(G9),"",IF(G9&gt;H9,1,0)+IF(K9&gt;L9,1,0)+IF(O9&gt;P9,1,0))</f>
        <v>2</v>
      </c>
      <c r="T9" s="38">
        <f aca="true" t="shared" si="2" ref="T9:T23">IF(ISBLANK(H9),"",IF(H9&gt;G9,1,0)+IF(L9&gt;K9,1,0)+IF(P9&gt;O9,1,0))</f>
        <v>0</v>
      </c>
    </row>
    <row r="10" spans="1:20" ht="12.75">
      <c r="A10" s="39" t="s">
        <v>10</v>
      </c>
      <c r="B10" s="40" t="str">
        <f>IF(ISBLANK(B3),"",B3)</f>
        <v>Filbrandt/Rybak</v>
      </c>
      <c r="C10" s="41" t="s">
        <v>5</v>
      </c>
      <c r="D10" s="42" t="str">
        <f>IF(ISBLANK(B6),"",B6)</f>
        <v>Corswandt/Rothenhäuser/Rust</v>
      </c>
      <c r="E10" s="89" t="s">
        <v>6</v>
      </c>
      <c r="F10" s="89"/>
      <c r="G10" s="43">
        <v>1</v>
      </c>
      <c r="H10" s="44">
        <v>3</v>
      </c>
      <c r="I10" s="89" t="s">
        <v>7</v>
      </c>
      <c r="J10" s="89"/>
      <c r="K10" s="43">
        <v>2</v>
      </c>
      <c r="L10" s="44">
        <v>3</v>
      </c>
      <c r="M10" s="89" t="s">
        <v>8</v>
      </c>
      <c r="N10" s="89"/>
      <c r="O10" s="43"/>
      <c r="P10" s="44"/>
      <c r="Q10" s="45" t="s">
        <v>9</v>
      </c>
      <c r="R10" s="42"/>
      <c r="S10" s="46">
        <f t="shared" si="1"/>
        <v>0</v>
      </c>
      <c r="T10" s="47">
        <f t="shared" si="2"/>
        <v>2</v>
      </c>
    </row>
    <row r="11" spans="1:20" ht="12.75">
      <c r="A11" s="48" t="s">
        <v>11</v>
      </c>
      <c r="B11" s="49" t="str">
        <f>IF(ISBLANK(B4),"",B4)</f>
        <v>Breede/Alberti</v>
      </c>
      <c r="C11" s="50" t="s">
        <v>5</v>
      </c>
      <c r="D11" s="51" t="str">
        <f>IF(ISBLANK(B5),"",B5)</f>
        <v>Ha/Mudroncek</v>
      </c>
      <c r="E11" s="92" t="s">
        <v>6</v>
      </c>
      <c r="F11" s="92"/>
      <c r="G11" s="52">
        <v>1</v>
      </c>
      <c r="H11" s="53">
        <v>3</v>
      </c>
      <c r="I11" s="92" t="s">
        <v>7</v>
      </c>
      <c r="J11" s="92"/>
      <c r="K11" s="52">
        <v>3</v>
      </c>
      <c r="L11" s="53">
        <v>0</v>
      </c>
      <c r="M11" s="92" t="s">
        <v>8</v>
      </c>
      <c r="N11" s="92"/>
      <c r="O11" s="52">
        <v>3</v>
      </c>
      <c r="P11" s="53">
        <v>0</v>
      </c>
      <c r="Q11" s="54" t="s">
        <v>9</v>
      </c>
      <c r="R11" s="51"/>
      <c r="S11" s="55">
        <f t="shared" si="1"/>
        <v>2</v>
      </c>
      <c r="T11" s="56">
        <f t="shared" si="2"/>
        <v>1</v>
      </c>
    </row>
    <row r="12" spans="1:20" ht="12.75">
      <c r="A12" s="57" t="s">
        <v>12</v>
      </c>
      <c r="B12" s="33" t="str">
        <f>IF(ISBLANK(B4),"",B4)</f>
        <v>Breede/Alberti</v>
      </c>
      <c r="C12" s="58" t="s">
        <v>5</v>
      </c>
      <c r="D12" s="34" t="str">
        <f>IF(ISBLANK(B6),"",B6)</f>
        <v>Corswandt/Rothenhäuser/Rust</v>
      </c>
      <c r="E12" s="88" t="s">
        <v>6</v>
      </c>
      <c r="F12" s="88"/>
      <c r="G12" s="35">
        <v>3</v>
      </c>
      <c r="H12" s="36">
        <v>0</v>
      </c>
      <c r="I12" s="88" t="s">
        <v>7</v>
      </c>
      <c r="J12" s="88"/>
      <c r="K12" s="35">
        <v>3</v>
      </c>
      <c r="L12" s="36">
        <v>1</v>
      </c>
      <c r="M12" s="88" t="s">
        <v>8</v>
      </c>
      <c r="N12" s="88"/>
      <c r="O12" s="35"/>
      <c r="P12" s="36"/>
      <c r="Q12" s="33" t="s">
        <v>9</v>
      </c>
      <c r="R12" s="34"/>
      <c r="S12" s="37">
        <f t="shared" si="1"/>
        <v>2</v>
      </c>
      <c r="T12" s="38">
        <f t="shared" si="2"/>
        <v>0</v>
      </c>
    </row>
    <row r="13" spans="1:20" ht="12.75">
      <c r="A13" s="59" t="s">
        <v>13</v>
      </c>
      <c r="B13" s="45" t="str">
        <f>IF(ISBLANK(B5),"",B5)</f>
        <v>Ha/Mudroncek</v>
      </c>
      <c r="C13" s="41" t="s">
        <v>5</v>
      </c>
      <c r="D13" s="42" t="str">
        <f>IF(ISBLANK(B7),"",B7)</f>
        <v>Schröder/Reimer</v>
      </c>
      <c r="E13" s="89" t="s">
        <v>6</v>
      </c>
      <c r="F13" s="89"/>
      <c r="G13" s="43">
        <v>0</v>
      </c>
      <c r="H13" s="44">
        <v>3</v>
      </c>
      <c r="I13" s="89" t="s">
        <v>7</v>
      </c>
      <c r="J13" s="89"/>
      <c r="K13" s="43">
        <v>3</v>
      </c>
      <c r="L13" s="44">
        <v>2</v>
      </c>
      <c r="M13" s="89" t="s">
        <v>8</v>
      </c>
      <c r="N13" s="89"/>
      <c r="O13" s="43">
        <v>0</v>
      </c>
      <c r="P13" s="44">
        <v>3</v>
      </c>
      <c r="Q13" s="45" t="s">
        <v>9</v>
      </c>
      <c r="R13" s="42"/>
      <c r="S13" s="46">
        <f t="shared" si="1"/>
        <v>1</v>
      </c>
      <c r="T13" s="47">
        <f t="shared" si="2"/>
        <v>2</v>
      </c>
    </row>
    <row r="14" spans="1:20" ht="12.75">
      <c r="A14" s="60" t="s">
        <v>14</v>
      </c>
      <c r="B14" s="54" t="str">
        <f>IF(ISBLANK(B2),"",B2)</f>
        <v>Baake/Gerdes</v>
      </c>
      <c r="C14" s="50" t="s">
        <v>5</v>
      </c>
      <c r="D14" s="51" t="str">
        <f>IF(ISBLANK(B3),"",B3)</f>
        <v>Filbrandt/Rybak</v>
      </c>
      <c r="E14" s="92" t="s">
        <v>6</v>
      </c>
      <c r="F14" s="92"/>
      <c r="G14" s="52">
        <v>3</v>
      </c>
      <c r="H14" s="53">
        <v>0</v>
      </c>
      <c r="I14" s="92" t="s">
        <v>7</v>
      </c>
      <c r="J14" s="92"/>
      <c r="K14" s="52">
        <v>3</v>
      </c>
      <c r="L14" s="53">
        <v>0</v>
      </c>
      <c r="M14" s="92" t="s">
        <v>8</v>
      </c>
      <c r="N14" s="92"/>
      <c r="O14" s="52"/>
      <c r="P14" s="53"/>
      <c r="Q14" s="54" t="s">
        <v>9</v>
      </c>
      <c r="R14" s="51"/>
      <c r="S14" s="55">
        <f t="shared" si="1"/>
        <v>2</v>
      </c>
      <c r="T14" s="56">
        <f t="shared" si="2"/>
        <v>0</v>
      </c>
    </row>
    <row r="15" spans="1:20" ht="12.75">
      <c r="A15" s="57" t="s">
        <v>15</v>
      </c>
      <c r="B15" s="33" t="str">
        <f>IF(ISBLANK(B3),"",B3)</f>
        <v>Filbrandt/Rybak</v>
      </c>
      <c r="C15" s="58" t="s">
        <v>5</v>
      </c>
      <c r="D15" s="34" t="str">
        <f>IF(ISBLANK(B7),"",B7)</f>
        <v>Schröder/Reimer</v>
      </c>
      <c r="E15" s="88" t="s">
        <v>6</v>
      </c>
      <c r="F15" s="88"/>
      <c r="G15" s="35">
        <v>0</v>
      </c>
      <c r="H15" s="36">
        <v>3</v>
      </c>
      <c r="I15" s="88" t="s">
        <v>7</v>
      </c>
      <c r="J15" s="88"/>
      <c r="K15" s="35">
        <v>1</v>
      </c>
      <c r="L15" s="36">
        <v>3</v>
      </c>
      <c r="M15" s="88" t="s">
        <v>8</v>
      </c>
      <c r="N15" s="88"/>
      <c r="O15" s="35"/>
      <c r="P15" s="36"/>
      <c r="Q15" s="33" t="s">
        <v>9</v>
      </c>
      <c r="R15" s="34"/>
      <c r="S15" s="37">
        <f t="shared" si="1"/>
        <v>0</v>
      </c>
      <c r="T15" s="38">
        <f t="shared" si="2"/>
        <v>2</v>
      </c>
    </row>
    <row r="16" spans="1:20" ht="12.75">
      <c r="A16" s="59" t="s">
        <v>16</v>
      </c>
      <c r="B16" s="45" t="str">
        <f>IF(ISBLANK(B4),"",B4)</f>
        <v>Breede/Alberti</v>
      </c>
      <c r="C16" s="41" t="s">
        <v>5</v>
      </c>
      <c r="D16" s="42" t="str">
        <f>IF(ISBLANK(B2),"",B2)</f>
        <v>Baake/Gerdes</v>
      </c>
      <c r="E16" s="89" t="s">
        <v>6</v>
      </c>
      <c r="F16" s="89"/>
      <c r="G16" s="43">
        <v>3</v>
      </c>
      <c r="H16" s="44">
        <v>1</v>
      </c>
      <c r="I16" s="89" t="s">
        <v>7</v>
      </c>
      <c r="J16" s="89"/>
      <c r="K16" s="43">
        <v>1</v>
      </c>
      <c r="L16" s="44">
        <v>3</v>
      </c>
      <c r="M16" s="89" t="s">
        <v>8</v>
      </c>
      <c r="N16" s="89"/>
      <c r="O16" s="43">
        <v>3</v>
      </c>
      <c r="P16" s="44">
        <v>2</v>
      </c>
      <c r="Q16" s="45" t="s">
        <v>9</v>
      </c>
      <c r="R16" s="42"/>
      <c r="S16" s="46">
        <f t="shared" si="1"/>
        <v>2</v>
      </c>
      <c r="T16" s="47">
        <f t="shared" si="2"/>
        <v>1</v>
      </c>
    </row>
    <row r="17" spans="1:20" ht="12.75">
      <c r="A17" s="60" t="s">
        <v>17</v>
      </c>
      <c r="B17" s="54" t="str">
        <f>IF(ISBLANK(B6),"",B6)</f>
        <v>Corswandt/Rothenhäuser/Rust</v>
      </c>
      <c r="C17" s="50" t="s">
        <v>5</v>
      </c>
      <c r="D17" s="51" t="str">
        <f>IF(ISBLANK(B5),"",B5)</f>
        <v>Ha/Mudroncek</v>
      </c>
      <c r="E17" s="92" t="s">
        <v>6</v>
      </c>
      <c r="F17" s="92"/>
      <c r="G17" s="52">
        <v>3</v>
      </c>
      <c r="H17" s="53">
        <v>0</v>
      </c>
      <c r="I17" s="92" t="s">
        <v>7</v>
      </c>
      <c r="J17" s="92"/>
      <c r="K17" s="52">
        <v>0</v>
      </c>
      <c r="L17" s="53">
        <v>3</v>
      </c>
      <c r="M17" s="92" t="s">
        <v>8</v>
      </c>
      <c r="N17" s="92"/>
      <c r="O17" s="52">
        <v>1</v>
      </c>
      <c r="P17" s="53">
        <v>3</v>
      </c>
      <c r="Q17" s="54" t="s">
        <v>9</v>
      </c>
      <c r="R17" s="51"/>
      <c r="S17" s="55">
        <f t="shared" si="1"/>
        <v>1</v>
      </c>
      <c r="T17" s="56">
        <f t="shared" si="2"/>
        <v>2</v>
      </c>
    </row>
    <row r="18" spans="1:20" ht="12.75">
      <c r="A18" s="57" t="s">
        <v>18</v>
      </c>
      <c r="B18" s="33" t="str">
        <f>IF(ISBLANK(B6),"",B6)</f>
        <v>Corswandt/Rothenhäuser/Rust</v>
      </c>
      <c r="C18" s="58" t="s">
        <v>5</v>
      </c>
      <c r="D18" s="34" t="str">
        <f>IF(ISBLANK(B7),"",B7)</f>
        <v>Schröder/Reimer</v>
      </c>
      <c r="E18" s="88" t="s">
        <v>6</v>
      </c>
      <c r="F18" s="88"/>
      <c r="G18" s="35">
        <v>2</v>
      </c>
      <c r="H18" s="36">
        <v>3</v>
      </c>
      <c r="I18" s="88" t="s">
        <v>7</v>
      </c>
      <c r="J18" s="88"/>
      <c r="K18" s="35">
        <v>0</v>
      </c>
      <c r="L18" s="36">
        <v>3</v>
      </c>
      <c r="M18" s="88" t="s">
        <v>8</v>
      </c>
      <c r="N18" s="88"/>
      <c r="O18" s="35"/>
      <c r="P18" s="36"/>
      <c r="Q18" s="33" t="s">
        <v>9</v>
      </c>
      <c r="R18" s="34"/>
      <c r="S18" s="37">
        <f t="shared" si="1"/>
        <v>0</v>
      </c>
      <c r="T18" s="38">
        <f t="shared" si="2"/>
        <v>2</v>
      </c>
    </row>
    <row r="19" spans="1:20" ht="12.75">
      <c r="A19" s="59" t="s">
        <v>19</v>
      </c>
      <c r="B19" s="45" t="str">
        <f>IF(ISBLANK(B3),"",B3)</f>
        <v>Filbrandt/Rybak</v>
      </c>
      <c r="C19" s="41" t="s">
        <v>5</v>
      </c>
      <c r="D19" s="42" t="str">
        <f>IF(ISBLANK(B4),"",B4)</f>
        <v>Breede/Alberti</v>
      </c>
      <c r="E19" s="89" t="s">
        <v>6</v>
      </c>
      <c r="F19" s="89"/>
      <c r="G19" s="43">
        <v>0</v>
      </c>
      <c r="H19" s="44">
        <v>3</v>
      </c>
      <c r="I19" s="89" t="s">
        <v>7</v>
      </c>
      <c r="J19" s="89"/>
      <c r="K19" s="43">
        <v>1</v>
      </c>
      <c r="L19" s="44">
        <v>3</v>
      </c>
      <c r="M19" s="89" t="s">
        <v>8</v>
      </c>
      <c r="N19" s="89"/>
      <c r="O19" s="43"/>
      <c r="P19" s="44"/>
      <c r="Q19" s="45" t="s">
        <v>9</v>
      </c>
      <c r="R19" s="42"/>
      <c r="S19" s="46">
        <f t="shared" si="1"/>
        <v>0</v>
      </c>
      <c r="T19" s="47">
        <f t="shared" si="2"/>
        <v>2</v>
      </c>
    </row>
    <row r="20" spans="1:20" ht="12.75">
      <c r="A20" s="60" t="s">
        <v>20</v>
      </c>
      <c r="B20" s="54" t="str">
        <f>IF(ISBLANK(B2),"",B2)</f>
        <v>Baake/Gerdes</v>
      </c>
      <c r="C20" s="50" t="s">
        <v>5</v>
      </c>
      <c r="D20" s="51" t="str">
        <f>IF(ISBLANK(B5),"",B5)</f>
        <v>Ha/Mudroncek</v>
      </c>
      <c r="E20" s="92" t="s">
        <v>6</v>
      </c>
      <c r="F20" s="92"/>
      <c r="G20" s="52">
        <v>2</v>
      </c>
      <c r="H20" s="53">
        <v>3</v>
      </c>
      <c r="I20" s="92" t="s">
        <v>7</v>
      </c>
      <c r="J20" s="92"/>
      <c r="K20" s="52">
        <v>3</v>
      </c>
      <c r="L20" s="53">
        <v>0</v>
      </c>
      <c r="M20" s="92" t="s">
        <v>8</v>
      </c>
      <c r="N20" s="92"/>
      <c r="O20" s="52">
        <v>3</v>
      </c>
      <c r="P20" s="53">
        <v>0</v>
      </c>
      <c r="Q20" s="54" t="s">
        <v>9</v>
      </c>
      <c r="R20" s="51"/>
      <c r="S20" s="55">
        <f t="shared" si="1"/>
        <v>2</v>
      </c>
      <c r="T20" s="56">
        <f t="shared" si="2"/>
        <v>1</v>
      </c>
    </row>
    <row r="21" spans="1:20" ht="12.75">
      <c r="A21" s="57" t="s">
        <v>21</v>
      </c>
      <c r="B21" s="33" t="str">
        <f>IF(ISBLANK(B2),"",B2)</f>
        <v>Baake/Gerdes</v>
      </c>
      <c r="C21" s="58" t="s">
        <v>5</v>
      </c>
      <c r="D21" s="34" t="str">
        <f>IF(ISBLANK(B6),"",B6)</f>
        <v>Corswandt/Rothenhäuser/Rust</v>
      </c>
      <c r="E21" s="88" t="s">
        <v>6</v>
      </c>
      <c r="F21" s="88"/>
      <c r="G21" s="35">
        <v>3</v>
      </c>
      <c r="H21" s="36">
        <v>0</v>
      </c>
      <c r="I21" s="88" t="s">
        <v>7</v>
      </c>
      <c r="J21" s="88"/>
      <c r="K21" s="35">
        <v>3</v>
      </c>
      <c r="L21" s="36">
        <v>1</v>
      </c>
      <c r="M21" s="88" t="s">
        <v>8</v>
      </c>
      <c r="N21" s="88"/>
      <c r="O21" s="35"/>
      <c r="P21" s="36"/>
      <c r="Q21" s="33" t="s">
        <v>9</v>
      </c>
      <c r="R21" s="34"/>
      <c r="S21" s="37">
        <f t="shared" si="1"/>
        <v>2</v>
      </c>
      <c r="T21" s="38">
        <f t="shared" si="2"/>
        <v>0</v>
      </c>
    </row>
    <row r="22" spans="1:20" ht="12.75">
      <c r="A22" s="59" t="s">
        <v>22</v>
      </c>
      <c r="B22" s="45" t="str">
        <f>IF(ISBLANK(B4),"",B4)</f>
        <v>Breede/Alberti</v>
      </c>
      <c r="C22" s="41" t="s">
        <v>5</v>
      </c>
      <c r="D22" s="42" t="str">
        <f>IF(ISBLANK(B7),"",B7)</f>
        <v>Schröder/Reimer</v>
      </c>
      <c r="E22" s="89" t="s">
        <v>6</v>
      </c>
      <c r="F22" s="89"/>
      <c r="G22" s="43">
        <f>VLOOKUP(VLOOKUP($B22,$B$2:$AB$7,27,0)&amp;"-"&amp;VLOOKUP($D22,$B$2:$AB$7,27,0),'[1]D3'!$A$7:$T$23,COLUMN(),0)</f>
        <v>3</v>
      </c>
      <c r="H22" s="44">
        <f>VLOOKUP(VLOOKUP($B22,$B$2:$AB$7,27,0)&amp;"-"&amp;VLOOKUP($D22,$B$2:$AB$7,27,0),'[1]D3'!$A$7:$T$23,COLUMN(),0)</f>
        <v>1</v>
      </c>
      <c r="I22" s="90" t="s">
        <v>7</v>
      </c>
      <c r="J22" s="91"/>
      <c r="K22" s="43">
        <f>VLOOKUP(VLOOKUP($B22,$B$2:$AB$7,27,0)&amp;"-"&amp;VLOOKUP($D22,$B$2:$AB$7,27,0),'[1]D3'!$A$7:$T$23,COLUMN(),0)</f>
        <v>3</v>
      </c>
      <c r="L22" s="44">
        <f>VLOOKUP(VLOOKUP($B22,$B$2:$AB$7,27,0)&amp;"-"&amp;VLOOKUP($D22,$B$2:$AB$7,27,0),'[1]D3'!$A$7:$T$23,COLUMN(),0)</f>
        <v>0</v>
      </c>
      <c r="M22" s="90" t="s">
        <v>8</v>
      </c>
      <c r="N22" s="91"/>
      <c r="O22" s="43">
        <f>VLOOKUP(VLOOKUP($B22,$B$2:$AB$7,27,0)&amp;"-"&amp;VLOOKUP($D22,$B$2:$AB$7,27,0),'[1]D3'!$A$7:$T$23,COLUMN(),0)</f>
        <v>0</v>
      </c>
      <c r="P22" s="44">
        <f>VLOOKUP(VLOOKUP($B22,$B$2:$AB$7,27,0)&amp;"-"&amp;VLOOKUP($D22,$B$2:$AB$7,27,0),'[1]D3'!$A$7:$T$23,COLUMN(),0)</f>
        <v>0</v>
      </c>
      <c r="Q22" s="45" t="s">
        <v>9</v>
      </c>
      <c r="R22" s="42"/>
      <c r="S22" s="46">
        <f t="shared" si="1"/>
        <v>2</v>
      </c>
      <c r="T22" s="47">
        <f t="shared" si="2"/>
        <v>0</v>
      </c>
    </row>
    <row r="23" spans="1:20" ht="13.5" thickBot="1">
      <c r="A23" s="60" t="s">
        <v>23</v>
      </c>
      <c r="B23" s="54" t="str">
        <f>IF(ISBLANK(B5),"",B5)</f>
        <v>Ha/Mudroncek</v>
      </c>
      <c r="C23" s="50" t="s">
        <v>5</v>
      </c>
      <c r="D23" s="51" t="str">
        <f>IF(ISBLANK(B3),"",B3)</f>
        <v>Filbrandt/Rybak</v>
      </c>
      <c r="E23" s="92" t="s">
        <v>6</v>
      </c>
      <c r="F23" s="92"/>
      <c r="G23" s="52">
        <v>3</v>
      </c>
      <c r="H23" s="53">
        <v>0</v>
      </c>
      <c r="I23" s="92" t="s">
        <v>7</v>
      </c>
      <c r="J23" s="92"/>
      <c r="K23" s="52">
        <v>3</v>
      </c>
      <c r="L23" s="53">
        <v>0</v>
      </c>
      <c r="M23" s="92" t="s">
        <v>8</v>
      </c>
      <c r="N23" s="92"/>
      <c r="O23" s="52"/>
      <c r="P23" s="53"/>
      <c r="Q23" s="54" t="s">
        <v>9</v>
      </c>
      <c r="R23" s="51"/>
      <c r="S23" s="55">
        <f t="shared" si="1"/>
        <v>2</v>
      </c>
      <c r="T23" s="56">
        <f t="shared" si="2"/>
        <v>0</v>
      </c>
    </row>
    <row r="24" ht="12.75">
      <c r="A24" s="61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cp:lastPrinted>2014-10-04T05:42:04Z</cp:lastPrinted>
  <dcterms:created xsi:type="dcterms:W3CDTF">2014-10-03T19:23:58Z</dcterms:created>
  <dcterms:modified xsi:type="dcterms:W3CDTF">2014-10-05T07:03:59Z</dcterms:modified>
  <cp:category/>
  <cp:version/>
  <cp:contentType/>
  <cp:contentStatus/>
</cp:coreProperties>
</file>